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drawings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drawings/charts/chart4.xml" ContentType="application/vnd.openxmlformats-officedocument.drawingml.char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87a2f7d6342b2" /><Relationship Type="http://schemas.openxmlformats.org/package/2006/relationships/metadata/core-properties" Target="/docProps/core.xml" Id="rIdCoreProperties" /><Relationship Type="http://schemas.openxmlformats.org/officeDocument/2006/relationships/custom-properties" Target="/docProps/custom.xml" Id="rIdCustomProperties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inay's Lens" sheetId="1" r:id="Rbc2e190cb22d4b35"/>
    <x:sheet xmlns:r="http://schemas.openxmlformats.org/officeDocument/2006/relationships" name="Quarterly Results" sheetId="2" r:id="Rd7f06d15961b4a1b"/>
    <x:sheet xmlns:r="http://schemas.openxmlformats.org/officeDocument/2006/relationships" name="Segments" sheetId="3" r:id="Rd91883bd1b354c3a"/>
    <x:sheet xmlns:r="http://schemas.openxmlformats.org/officeDocument/2006/relationships" name="Asset Mgmt &amp; Wealth" sheetId="4" r:id="Rcdf0d5a2755d4715"/>
    <x:sheet xmlns:r="http://schemas.openxmlformats.org/officeDocument/2006/relationships" name="Capital &amp; Liquidity" sheetId="5" r:id="R866c1cd4f51a49c6"/>
    <x:sheet xmlns:r="http://schemas.openxmlformats.org/officeDocument/2006/relationships" name="LTM Earnings &amp; Pricing" sheetId="6" r:id="R91427b37cd58485c"/>
    <x:sheet xmlns:r="http://schemas.openxmlformats.org/officeDocument/2006/relationships" name="Sources &amp; Checks" sheetId="7" r:id="Rf2c64099496941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$#,##0;[Red]($#,##0);-"/>
    <x:numFmt numFmtId="201" formatCode="$0.00;[Red]($0.00);-"/>
    <x:numFmt numFmtId="202" formatCode="0.0%;[Red](0.0%);-"/>
    <x:numFmt numFmtId="203" formatCode="dd mmm yyyy"/>
    <x:numFmt numFmtId="204" formatCode="0.0x;[Red](0.0x);-"/>
    <x:numFmt numFmtId="205" formatCode="#,##0;[Red](#,##0);-"/>
  </x:numFmts>
  <x:fonts count="18">
    <x:font>
      <x:sz val="11"/>
      <x:name val="Carlito"/>
    </x:font>
    <x:font>
      <x:sz val="10"/>
      <x:color rgb="FF20211E"/>
      <x:name val="Aptos"/>
    </x:font>
    <x:font>
      <x:b/>
      <x:sz val="15"/>
      <x:color rgb="FF20211E"/>
      <x:name val="Georgia"/>
    </x:font>
    <x:font>
      <x:sz val="9"/>
      <x:color rgb="FF62635B"/>
      <x:name val="Aptos"/>
    </x:font>
    <x:font>
      <x:b/>
      <x:sz val="11"/>
      <x:color rgb="FFF7F4EC"/>
      <x:name val="Georgia"/>
    </x:font>
    <x:font>
      <x:i/>
      <x:sz val="11"/>
      <x:color rgb="FF20211E"/>
      <x:name val="Georgia"/>
    </x:font>
    <x:font>
      <x:b/>
      <x:sz val="11"/>
      <x:color rgb="FF1F3A2E"/>
      <x:name val="Georgia"/>
    </x:font>
    <x:font>
      <x:b/>
      <x:sz val="9"/>
      <x:color rgb="FF62635B"/>
      <x:name val="Aptos"/>
    </x:font>
    <x:font>
      <x:b/>
      <x:sz val="10"/>
      <x:color rgb="FF1F3A2E"/>
      <x:name val="Aptos"/>
    </x:font>
    <x:font>
      <x:sz val="10"/>
      <x:color rgb="FF1F3A2E"/>
      <x:name val="Aptos"/>
    </x:font>
    <x:font>
      <x:i/>
      <x:sz val="8"/>
      <x:color rgb="FF62635B"/>
      <x:name val="Aptos"/>
    </x:font>
    <x:font>
      <x:b/>
      <x:sz val="10"/>
      <x:color rgb="FF20211E"/>
      <x:name val="Aptos"/>
    </x:font>
    <x:font>
      <x:sz val="8"/>
      <x:color rgb="FF62635B"/>
      <x:name val="Aptos"/>
    </x:font>
    <x:font>
      <x:b/>
      <x:sz val="8"/>
      <x:color rgb="FF62635B"/>
      <x:name val="Aptos"/>
    </x:font>
    <x:font>
      <x:sz val="10"/>
      <x:color rgb="FF294B3B"/>
      <x:name val="Aptos"/>
    </x:font>
    <x:font>
      <x:b/>
      <x:sz val="10"/>
      <x:color rgb="FF294B3B"/>
      <x:name val="Aptos"/>
    </x:font>
    <x:font>
      <x:b/>
      <x:sz val="9"/>
      <x:color rgb="FF294B3B"/>
      <x:name val="Aptos"/>
    </x:font>
    <x:font>
      <x:sz val="8"/>
      <x:color rgb="FF294B3B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F7F4EC"/>
      </x:patternFill>
    </x:fill>
    <x:fill>
      <x:patternFill patternType="solid">
        <x:fgColor rgb="FF1F3A2E"/>
      </x:patternFill>
    </x:fill>
    <x:fill>
      <x:patternFill patternType="solid">
        <x:fgColor rgb="FFFCFAF5"/>
      </x:patternFill>
    </x:fill>
    <x:fill>
      <x:patternFill patternType="solid">
        <x:fgColor rgb="FFF0ECE2"/>
      </x:patternFill>
    </x:fill>
    <x:fill>
      <x:patternFill patternType="solid">
        <x:fgColor rgb="FFE8EEE9"/>
      </x:patternFill>
    </x:fill>
  </x:fills>
  <x:borders count="17">
    <x:border/>
    <x:border>
      <x:bottom style="thin">
        <x:color rgb="FF9A7B4F"/>
      </x:bottom>
    </x:border>
    <x:border>
      <x:left style="medium">
        <x:color rgb="FF9A7B4F"/>
      </x:left>
    </x:border>
    <x:border>
      <x:left style="medium">
        <x:color rgb="FF9A7B4F"/>
      </x:left>
      <x:bottom style="thin">
        <x:color rgb="FFD8D2C5"/>
      </x:bottom>
    </x:border>
    <x:border>
      <x:bottom style="thin">
        <x:color rgb="FFD8D2C5"/>
      </x:bottom>
    </x:border>
    <x:border>
      <x:bottom style="thin">
        <x:color rgb="FFBDB6A8"/>
      </x:bottom>
    </x:border>
    <x:border>
      <x:top style="thin">
        <x:color rgb="FFD8D2C5"/>
      </x:top>
      <x:bottom style="thin">
        <x:color rgb="FFD8D2C5"/>
      </x:bottom>
    </x:border>
    <x:border>
      <x:left style="medium">
        <x:color rgb="FF294B3B"/>
      </x:left>
    </x:border>
    <x:border>
      <x:top style="thin">
        <x:color rgb="FFBDB6A8"/>
      </x:top>
      <x:bottom style="medium">
        <x:color rgb="FFBDB6A8"/>
      </x:bottom>
    </x:border>
    <x:border>
      <x:left style="thin">
        <x:color rgb="FFBDB6A8"/>
      </x:left>
      <x:bottom style="thin">
        <x:color rgb="FFBDB6A8"/>
      </x:bottom>
    </x:border>
    <x:border>
      <x:left style="thin">
        <x:color rgb="FFBDB6A8"/>
      </x:left>
      <x:bottom style="thin">
        <x:color rgb="FFD8D2C5"/>
      </x:bottom>
    </x:border>
    <x:border>
      <x:left style="thin">
        <x:color rgb="FFBDB6A8"/>
      </x:left>
      <x:top style="thin">
        <x:color rgb="FFD8D2C5"/>
      </x:top>
      <x:bottom style="thin">
        <x:color rgb="FFD8D2C5"/>
      </x:bottom>
    </x:border>
    <x:border>
      <x:left style="thin">
        <x:color rgb="FFBDB6A8"/>
      </x:left>
      <x:top style="thin">
        <x:color rgb="FFBDB6A8"/>
      </x:top>
      <x:bottom style="medium">
        <x:color rgb="FFBDB6A8"/>
      </x:bottom>
    </x:border>
    <x:border>
      <x:left style="thin">
        <x:color rgb="FFBDB6A8"/>
      </x:left>
      <x:top style="thin">
        <x:color rgb="FFD8D2C5"/>
      </x:top>
      <x:bottom style="thin">
        <x:color rgb="FFBDB6A8"/>
      </x:bottom>
    </x:border>
    <x:border>
      <x:left style="thin">
        <x:color rgb="FFBDB6A8"/>
      </x:left>
      <x:top style="thin">
        <x:color rgb="FFBDB6A8"/>
      </x:top>
      <x:bottom style="thin">
        <x:color rgb="FFBDB6A8"/>
      </x:bottom>
    </x:border>
    <x:border>
      <x:top style="thin">
        <x:color rgb="FFBDB6A8"/>
      </x:top>
      <x:bottom style="thin">
        <x:color rgb="FFD8D2C5"/>
      </x:bottom>
    </x:border>
    <x:border>
      <x:top style="thin">
        <x:color rgb="FFD8D2C5"/>
      </x:top>
      <x:bottom style="medium">
        <x:color rgb="FFBDB6A8"/>
      </x:bottom>
    </x:border>
  </x:borders>
  <x:cellStyleXfs count="1">
    <x:xf numFmtId="0" fontId="0" fillId="0" borderId="0"/>
  </x:cellStyleXfs>
  <x:cellXfs count="17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3" xfId="0" applyNumberFormat="1" applyFont="1" applyFill="1" applyBorder="1" applyAlignment="1">
      <x:alignment vertical="center" wrapText="1"/>
    </x:xf>
    <x:xf numFmtId="0" fontId="5" fillId="4" borderId="4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5" xfId="0" applyNumberFormat="1" applyFont="1" applyFill="1" applyBorder="1" applyAlignment="1">
      <x:alignment vertical="center"/>
    </x:xf>
    <x:xf numFmtId="0" fontId="7" fillId="5" borderId="5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200" fontId="1" fillId="4" borderId="4" xfId="0" applyNumberFormat="1" applyFont="1" applyFill="1" applyBorder="1" applyAlignment="1">
      <x:alignment vertical="center"/>
    </x:xf>
    <x:xf numFmtId="200" fontId="1" fillId="4" borderId="6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/>
    </x:xf>
    <x:xf numFmtId="202" fontId="1" fillId="4" borderId="4" xfId="0" applyNumberFormat="1" applyFont="1" applyFill="1" applyBorder="1" applyAlignment="1">
      <x:alignment vertical="center"/>
    </x:xf>
    <x:xf numFmtId="202" fontId="1" fillId="4" borderId="6" xfId="0" applyNumberFormat="1" applyFont="1" applyFill="1" applyBorder="1" applyAlignment="1">
      <x:alignment vertical="center"/>
    </x:xf>
    <x:xf numFmtId="200" fontId="8" fillId="4" borderId="4" xfId="0" applyNumberFormat="1" applyFont="1" applyFill="1" applyBorder="1" applyAlignment="1">
      <x:alignment vertical="center"/>
    </x:xf>
    <x:xf numFmtId="202" fontId="8" fillId="4" borderId="4" xfId="0" applyNumberFormat="1" applyFont="1" applyFill="1" applyBorder="1" applyAlignment="1">
      <x:alignment vertical="center"/>
    </x:xf>
    <x:xf numFmtId="200" fontId="8" fillId="4" borderId="6" xfId="0" applyNumberFormat="1" applyFont="1" applyFill="1" applyBorder="1" applyAlignment="1">
      <x:alignment vertical="center"/>
    </x:xf>
    <x:xf numFmtId="202" fontId="8" fillId="4" borderId="6" xfId="0" applyNumberFormat="1" applyFont="1" applyFill="1" applyBorder="1" applyAlignment="1">
      <x:alignment vertical="center"/>
    </x:xf>
    <x:xf numFmtId="201" fontId="8" fillId="4" borderId="6" xfId="0" applyNumberFormat="1" applyFont="1" applyFill="1" applyBorder="1" applyAlignment="1">
      <x:alignment vertical="center"/>
    </x:xf>
    <x:xf numFmtId="0" fontId="8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200" fontId="8" fillId="4" borderId="4" xfId="0" applyNumberFormat="1" applyFont="1" applyFill="1" applyBorder="1" applyAlignment="1">
      <x:alignment vertical="center" wrapText="1"/>
    </x:xf>
    <x:xf numFmtId="202" fontId="8" fillId="4" borderId="4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0" fontId="8" fillId="4" borderId="6" xfId="0" applyNumberFormat="1" applyFont="1" applyFill="1" applyBorder="1" applyAlignment="1">
      <x:alignment vertical="center" wrapText="1"/>
    </x:xf>
    <x:xf numFmtId="202" fontId="8" fillId="4" borderId="6" xfId="0" applyNumberFormat="1" applyFont="1" applyFill="1" applyBorder="1" applyAlignment="1">
      <x:alignment vertical="center" wrapText="1"/>
    </x:xf>
    <x:xf numFmtId="201" fontId="8" fillId="4" borderId="6" xfId="0" applyNumberFormat="1" applyFont="1" applyFill="1" applyBorder="1" applyAlignment="1">
      <x:alignment vertical="center" wrapText="1"/>
    </x:xf>
    <x:xf numFmtId="0" fontId="8" fillId="4" borderId="6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/>
    </x:xf>
    <x:xf numFmtId="0" fontId="9" fillId="6" borderId="7" xfId="0" applyNumberFormat="1" applyFont="1" applyFill="1" applyBorder="1" applyAlignment="1">
      <x:alignment vertical="center"/>
    </x:xf>
    <x:xf numFmtId="0" fontId="9" fillId="6" borderId="7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 applyAlignment="1">
      <x:alignment vertical="center" wrapText="1"/>
    </x:xf>
    <x:xf numFmtId="0" fontId="7" fillId="4" borderId="4" xfId="0" applyNumberFormat="1" applyFont="1" applyFill="1" applyBorder="1" applyAlignment="1">
      <x:alignment vertical="center"/>
    </x:xf>
    <x:xf numFmtId="0" fontId="7" fillId="4" borderId="6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/>
    </x:xf>
    <x:xf numFmtId="203" fontId="7" fillId="4" borderId="6" xfId="0" applyNumberFormat="1" applyFont="1" applyFill="1" applyBorder="1" applyAlignment="1">
      <x:alignment vertical="center"/>
    </x:xf>
    <x:xf numFmtId="0" fontId="1" fillId="6" borderId="6" xfId="0" applyNumberFormat="1" applyFont="1" applyFill="1" applyBorder="1" applyAlignment="1">
      <x:alignment vertical="center"/>
    </x:xf>
    <x:xf numFmtId="0" fontId="8" fillId="6" borderId="6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0" fontId="11" fillId="4" borderId="6" xfId="0" applyNumberFormat="1" applyFont="1" applyFill="1" applyBorder="1" applyAlignment="1">
      <x:alignment vertical="center"/>
    </x:xf>
    <x:xf numFmtId="0" fontId="11" fillId="4" borderId="8" xfId="0" applyNumberFormat="1" applyFont="1" applyFill="1" applyBorder="1" applyAlignment="1">
      <x:alignment vertical="center"/>
    </x:xf>
    <x:xf numFmtId="0" fontId="12" fillId="4" borderId="4" xfId="0" applyNumberFormat="1" applyFont="1" applyFill="1" applyBorder="1" applyAlignment="1">
      <x:alignment vertical="center"/>
    </x:xf>
    <x:xf numFmtId="0" fontId="12" fillId="4" borderId="6" xfId="0" applyNumberFormat="1" applyFont="1" applyFill="1" applyBorder="1" applyAlignment="1">
      <x:alignment vertical="center"/>
    </x:xf>
    <x:xf numFmtId="0" fontId="12" fillId="4" borderId="6" xfId="0" applyNumberFormat="1" applyFont="1" applyFill="1" applyBorder="1" applyAlignment="1">
      <x:alignment vertical="center" wrapText="1"/>
    </x:xf>
    <x:xf numFmtId="0" fontId="13" fillId="4" borderId="8" xfId="0" applyNumberFormat="1" applyFont="1" applyFill="1" applyBorder="1" applyAlignment="1">
      <x:alignment vertical="center"/>
    </x:xf>
    <x:xf numFmtId="0" fontId="7" fillId="5" borderId="9" xfId="0" applyNumberFormat="1" applyFont="1" applyFill="1" applyBorder="1" applyAlignment="1">
      <x:alignment vertical="center" wrapText="1"/>
    </x:xf>
    <x:xf numFmtId="0" fontId="12" fillId="4" borderId="10" xfId="0" applyNumberFormat="1" applyFont="1" applyFill="1" applyBorder="1" applyAlignment="1">
      <x:alignment vertical="center"/>
    </x:xf>
    <x:xf numFmtId="0" fontId="12" fillId="4" borderId="11" xfId="0" applyNumberFormat="1" applyFont="1" applyFill="1" applyBorder="1" applyAlignment="1">
      <x:alignment vertical="center"/>
    </x:xf>
    <x:xf numFmtId="0" fontId="12" fillId="4" borderId="11" xfId="0" applyNumberFormat="1" applyFont="1" applyFill="1" applyBorder="1" applyAlignment="1">
      <x:alignment vertical="center" wrapText="1"/>
    </x:xf>
    <x:xf numFmtId="0" fontId="13" fillId="4" borderId="12" xfId="0" applyNumberFormat="1" applyFont="1" applyFill="1" applyBorder="1" applyAlignment="1">
      <x:alignment vertical="center"/>
    </x:xf>
    <x:xf numFmtId="0" fontId="12" fillId="4" borderId="13" xfId="0" applyNumberFormat="1" applyFont="1" applyFill="1" applyBorder="1" applyAlignment="1">
      <x:alignment vertical="center"/>
    </x:xf>
    <x:xf numFmtId="200" fontId="1" fillId="4" borderId="6" xfId="0" applyNumberFormat="1" applyFont="1" applyFill="1" applyBorder="1" applyAlignment="1">
      <x:alignment vertical="center" wrapText="1"/>
    </x:xf>
    <x:xf numFmtId="200" fontId="11" fillId="4" borderId="8" xfId="0" applyNumberFormat="1" applyFont="1" applyFill="1" applyBorder="1" applyAlignment="1">
      <x:alignment vertical="center"/>
    </x:xf>
    <x:xf numFmtId="202" fontId="1" fillId="4" borderId="6" xfId="0" applyNumberFormat="1" applyFont="1" applyFill="1" applyBorder="1" applyAlignment="1">
      <x:alignment vertical="center" wrapText="1"/>
    </x:xf>
    <x:xf numFmtId="202" fontId="11" fillId="4" borderId="8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vertical="center" wrapText="1"/>
    </x:xf>
    <x:xf numFmtId="0" fontId="13" fillId="4" borderId="14" xfId="0" applyNumberFormat="1" applyFont="1" applyFill="1" applyBorder="1" applyAlignment="1">
      <x:alignment vertical="center"/>
    </x:xf>
    <x:xf numFmtId="0" fontId="11" fillId="4" borderId="4" xfId="0" applyNumberFormat="1" applyFont="1" applyFill="1" applyBorder="1" applyAlignment="1">
      <x:alignment vertical="center"/>
    </x:xf>
    <x:xf numFmtId="0" fontId="11" fillId="4" borderId="15" xfId="0" applyNumberFormat="1" applyFont="1" applyFill="1" applyBorder="1" applyAlignment="1">
      <x:alignment vertical="center"/>
    </x:xf>
    <x:xf numFmtId="0" fontId="11" fillId="4" borderId="16" xfId="0" applyNumberFormat="1" applyFont="1" applyFill="1" applyBorder="1" applyAlignment="1">
      <x:alignment vertical="center"/>
    </x:xf>
    <x:xf numFmtId="0" fontId="14" fillId="6" borderId="6" xfId="0" applyNumberFormat="1" applyFont="1" applyFill="1" applyBorder="1" applyAlignment="1">
      <x:alignment vertical="center"/>
    </x:xf>
    <x:xf numFmtId="0" fontId="14" fillId="6" borderId="6" xfId="0" applyNumberFormat="1" applyFont="1" applyFill="1" applyBorder="1" applyAlignment="1">
      <x:alignment vertical="center" wrapText="1"/>
    </x:xf>
    <x:xf numFmtId="0" fontId="15" fillId="6" borderId="6" xfId="0" applyNumberFormat="1" applyFont="1" applyFill="1" applyBorder="1" applyAlignment="1">
      <x:alignment vertical="center" wrapText="1"/>
    </x:xf>
    <x:xf numFmtId="204" fontId="11" fillId="4" borderId="15" xfId="0" applyNumberFormat="1" applyFont="1" applyFill="1" applyBorder="1" applyAlignment="1">
      <x:alignment vertical="center"/>
    </x:xf>
    <x:xf numFmtId="204" fontId="11" fillId="4" borderId="16" xfId="0" applyNumberFormat="1" applyFont="1" applyFill="1" applyBorder="1" applyAlignment="1">
      <x:alignment vertical="center"/>
    </x:xf>
    <x:xf numFmtId="203" fontId="1" fillId="4" borderId="4" xfId="0" applyNumberFormat="1" applyFont="1" applyFill="1" applyBorder="1" applyAlignment="1">
      <x:alignment vertical="center"/>
    </x:xf>
    <x:xf numFmtId="203" fontId="11" fillId="4" borderId="15" xfId="0" applyNumberFormat="1" applyFont="1" applyFill="1" applyBorder="1" applyAlignment="1">
      <x:alignment vertical="center"/>
    </x:xf>
    <x:xf numFmtId="203" fontId="11" fillId="4" borderId="16" xfId="0" applyNumberFormat="1" applyFont="1" applyFill="1" applyBorder="1" applyAlignment="1">
      <x:alignment vertical="center"/>
    </x:xf>
    <x:xf numFmtId="203" fontId="14" fillId="6" borderId="6" xfId="0" applyNumberFormat="1" applyFont="1" applyFill="1" applyBorder="1" applyAlignment="1">
      <x:alignment vertical="center" wrapText="1"/>
    </x:xf>
    <x:xf numFmtId="0" fontId="13" fillId="4" borderId="15" xfId="0" applyNumberFormat="1" applyFont="1" applyFill="1" applyBorder="1" applyAlignment="1">
      <x:alignment vertical="center"/>
    </x:xf>
    <x:xf numFmtId="0" fontId="13" fillId="4" borderId="16" xfId="0" applyNumberFormat="1" applyFont="1" applyFill="1" applyBorder="1" applyAlignment="1">
      <x:alignment vertical="center"/>
    </x:xf>
    <x:xf numFmtId="0" fontId="12" fillId="6" borderId="6" xfId="0" applyNumberFormat="1" applyFont="1" applyFill="1" applyBorder="1" applyAlignment="1">
      <x:alignment vertical="center" wrapText="1"/>
    </x:xf>
    <x:xf numFmtId="0" fontId="16" fillId="4" borderId="4" xfId="0" applyNumberFormat="1" applyFont="1" applyFill="1" applyBorder="1" applyAlignment="1">
      <x:alignment vertical="center" wrapText="1"/>
    </x:xf>
    <x:xf numFmtId="0" fontId="16" fillId="4" borderId="6" xfId="0" applyNumberFormat="1" applyFont="1" applyFill="1" applyBorder="1" applyAlignment="1">
      <x:alignment vertical="center" wrapText="1"/>
    </x:xf>
    <x:xf numFmtId="0" fontId="17" fillId="4" borderId="4" xfId="0" applyNumberFormat="1" applyFont="1" applyFill="1" applyBorder="1" applyAlignment="1">
      <x:alignment vertical="center" wrapText="1"/>
    </x:xf>
    <x:xf numFmtId="0" fontId="17" fillId="4" borderId="6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vertical="center"/>
    </x:xf>
    <x:xf numFmtId="0" fontId="8" fillId="6" borderId="5" xfId="0" applyNumberFormat="1" applyFont="1" applyFill="1" applyBorder="1" applyAlignment="1">
      <x:alignment vertical="center"/>
    </x:xf>
    <x:xf numFmtId="205" fontId="1" fillId="4" borderId="6" xfId="0" applyNumberFormat="1" applyFont="1" applyFill="1" applyBorder="1" applyAlignment="1">
      <x:alignment vertical="center"/>
    </x:xf>
    <x:xf numFmtId="0" fontId="7" fillId="5" borderId="5" xfId="0" applyNumberFormat="1" applyFont="1" applyFill="1" applyBorder="1" applyAlignment="1">
      <x:alignment horizontal="left" vertical="center" wrapText="1"/>
    </x:xf>
    <x:xf numFmtId="0" fontId="1" fillId="4" borderId="4" xfId="0" applyNumberFormat="1" applyFont="1" applyFill="1" applyBorder="1" applyAlignment="1">
      <x:alignment horizontal="left" vertical="center"/>
    </x:xf>
    <x:xf numFmtId="0" fontId="1" fillId="4" borderId="6" xfId="0" applyNumberFormat="1" applyFont="1" applyFill="1" applyBorder="1" applyAlignment="1">
      <x:alignment horizontal="left" vertical="center"/>
    </x:xf>
    <x:xf numFmtId="0" fontId="1" fillId="4" borderId="6" xfId="0" applyNumberFormat="1" applyFont="1" applyFill="1" applyBorder="1" applyAlignment="1">
      <x:alignment horizontal="left" vertical="center" wrapText="1"/>
    </x:xf>
    <x:xf numFmtId="0" fontId="11" fillId="4" borderId="8" xfId="0" applyNumberFormat="1" applyFont="1" applyFill="1" applyBorder="1" applyAlignment="1">
      <x:alignment horizontal="left" vertical="center"/>
    </x:xf>
    <x:xf numFmtId="0" fontId="1" fillId="4" borderId="4" xfId="0" applyNumberFormat="1" applyFont="1" applyFill="1" applyBorder="1" applyAlignment="1">
      <x:alignment horizontal="left" vertical="center" wrapText="1"/>
    </x:xf>
    <x:xf numFmtId="201" fontId="1" fillId="4" borderId="4" xfId="0" applyNumberFormat="1" applyFont="1" applyFill="1" applyBorder="1" applyAlignment="1">
      <x:alignment horizontal="left" vertical="center" wrapText="1"/>
    </x:xf>
    <x:xf numFmtId="201" fontId="1" fillId="4" borderId="6" xfId="0" applyNumberFormat="1" applyFont="1" applyFill="1" applyBorder="1" applyAlignment="1">
      <x:alignment horizontal="left" vertical="center" wrapText="1"/>
    </x:xf>
    <x:xf numFmtId="0" fontId="7" fillId="5" borderId="5" xfId="0" applyNumberFormat="1" applyFont="1" applyFill="1" applyBorder="1" applyAlignment="1">
      <x:alignment horizontal="right" vertical="center" wrapText="1"/>
    </x:xf>
    <x:xf numFmtId="200" fontId="1" fillId="4" borderId="4" xfId="0" applyNumberFormat="1" applyFont="1" applyFill="1" applyBorder="1" applyAlignment="1">
      <x:alignment horizontal="right" vertical="center"/>
    </x:xf>
    <x:xf numFmtId="202" fontId="1" fillId="4" borderId="4" xfId="0" applyNumberFormat="1" applyFont="1" applyFill="1" applyBorder="1" applyAlignment="1">
      <x:alignment horizontal="right" vertical="center"/>
    </x:xf>
    <x:xf numFmtId="200" fontId="1" fillId="4" borderId="6" xfId="0" applyNumberFormat="1" applyFont="1" applyFill="1" applyBorder="1" applyAlignment="1">
      <x:alignment horizontal="right" vertical="center"/>
    </x:xf>
    <x:xf numFmtId="202" fontId="1" fillId="4" borderId="6" xfId="0" applyNumberFormat="1" applyFont="1" applyFill="1" applyBorder="1" applyAlignment="1">
      <x:alignment horizontal="right" vertical="center"/>
    </x:xf>
    <x:xf numFmtId="200" fontId="1" fillId="4" borderId="6" xfId="0" applyNumberFormat="1" applyFont="1" applyFill="1" applyBorder="1" applyAlignment="1">
      <x:alignment horizontal="right" vertical="center" wrapText="1"/>
    </x:xf>
    <x:xf numFmtId="202" fontId="1" fillId="4" borderId="6" xfId="0" applyNumberFormat="1" applyFont="1" applyFill="1" applyBorder="1" applyAlignment="1">
      <x:alignment horizontal="right" vertical="center" wrapText="1"/>
    </x:xf>
    <x:xf numFmtId="200" fontId="11" fillId="4" borderId="8" xfId="0" applyNumberFormat="1" applyFont="1" applyFill="1" applyBorder="1" applyAlignment="1">
      <x:alignment horizontal="right" vertical="center"/>
    </x:xf>
    <x:xf numFmtId="202" fontId="11" fillId="4" borderId="8" xfId="0" applyNumberFormat="1" applyFont="1" applyFill="1" applyBorder="1" applyAlignment="1">
      <x:alignment horizontal="right" vertical="center"/>
    </x:xf>
    <x:xf numFmtId="201" fontId="1" fillId="4" borderId="6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6" fillId="2" borderId="1" xfId="0" applyNumberFormat="1" applyFont="1" applyFill="1" applyBorder="1" applyAlignment="1">
      <x:alignment horizontal="left" vertical="center"/>
    </x:xf>
    <x:xf numFmtId="0" fontId="7" fillId="5" borderId="9" xfId="0" applyNumberFormat="1" applyFont="1" applyFill="1" applyBorder="1" applyAlignment="1">
      <x:alignment horizontal="left" vertical="center" wrapText="1"/>
    </x:xf>
    <x:xf numFmtId="0" fontId="12" fillId="4" borderId="10" xfId="0" applyNumberFormat="1" applyFont="1" applyFill="1" applyBorder="1" applyAlignment="1">
      <x:alignment horizontal="left" vertical="center"/>
    </x:xf>
    <x:xf numFmtId="0" fontId="12" fillId="4" borderId="11" xfId="0" applyNumberFormat="1" applyFont="1" applyFill="1" applyBorder="1" applyAlignment="1">
      <x:alignment horizontal="left" vertical="center"/>
    </x:xf>
    <x:xf numFmtId="0" fontId="13" fillId="4" borderId="14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6" fillId="2" borderId="1" xfId="0" applyNumberFormat="1" applyFont="1" applyFill="1" applyBorder="1" applyAlignment="1">
      <x:alignment horizontal="right" vertical="center"/>
    </x:xf>
    <x:xf numFmtId="0" fontId="1" fillId="4" borderId="4" xfId="0" applyNumberFormat="1" applyFont="1" applyFill="1" applyBorder="1" applyAlignment="1">
      <x:alignment horizontal="right" vertical="center"/>
    </x:xf>
    <x:xf numFmtId="0" fontId="1" fillId="4" borderId="6" xfId="0" applyNumberFormat="1" applyFont="1" applyFill="1" applyBorder="1" applyAlignment="1">
      <x:alignment horizontal="right" vertical="center"/>
    </x:xf>
    <x:xf numFmtId="0" fontId="8" fillId="6" borderId="6" xfId="0" applyNumberFormat="1" applyFont="1" applyFill="1" applyBorder="1" applyAlignment="1">
      <x:alignment horizontal="right" vertical="center"/>
    </x:xf>
    <x:xf numFmtId="0" fontId="10" fillId="2" borderId="0" xfId="0" applyNumberFormat="1" applyFont="1" applyFill="1" applyBorder="1" applyAlignment="1">
      <x:alignment horizontal="left" vertical="center"/>
    </x:xf>
    <x:xf numFmtId="0" fontId="12" fillId="4" borderId="13" xfId="0" applyNumberFormat="1" applyFont="1" applyFill="1" applyBorder="1" applyAlignment="1">
      <x:alignment horizontal="left" vertical="center"/>
    </x:xf>
    <x:xf numFmtId="0" fontId="12" fillId="4" borderId="4" xfId="0" applyNumberFormat="1" applyFont="1" applyFill="1" applyBorder="1" applyAlignment="1">
      <x:alignment horizontal="left" vertical="center"/>
    </x:xf>
    <x:xf numFmtId="0" fontId="12" fillId="4" borderId="6" xfId="0" applyNumberFormat="1" applyFont="1" applyFill="1" applyBorder="1" applyAlignment="1">
      <x:alignment horizontal="left" vertical="center"/>
    </x:xf>
    <x:xf numFmtId="0" fontId="13" fillId="4" borderId="8" xfId="0" applyNumberFormat="1" applyFont="1" applyFill="1" applyBorder="1" applyAlignment="1">
      <x:alignment horizontal="left" vertical="center"/>
    </x:xf>
    <x:xf numFmtId="0" fontId="10" fillId="2" borderId="0" xfId="0" applyNumberFormat="1" applyFont="1" applyFill="1" applyBorder="1" applyAlignment="1">
      <x:alignment horizontal="right" vertical="center"/>
    </x:xf>
    <x:xf numFmtId="0" fontId="12" fillId="4" borderId="4" xfId="0" applyNumberFormat="1" applyFont="1" applyFill="1" applyBorder="1" applyAlignment="1">
      <x:alignment horizontal="right" vertical="center"/>
    </x:xf>
    <x:xf numFmtId="0" fontId="12" fillId="4" borderId="6" xfId="0" applyNumberFormat="1" applyFont="1" applyFill="1" applyBorder="1" applyAlignment="1">
      <x:alignment horizontal="right" vertical="center"/>
    </x:xf>
    <x:xf numFmtId="0" fontId="13" fillId="4" borderId="8" xfId="0" applyNumberFormat="1" applyFont="1" applyFill="1" applyBorder="1" applyAlignment="1">
      <x:alignment horizontal="right" vertical="center"/>
    </x:xf>
    <x:xf numFmtId="0" fontId="11" fillId="4" borderId="15" xfId="0" applyNumberFormat="1" applyFont="1" applyFill="1" applyBorder="1" applyAlignment="1">
      <x:alignment horizontal="left" vertical="center"/>
    </x:xf>
    <x:xf numFmtId="0" fontId="11" fillId="4" borderId="16" xfId="0" applyNumberFormat="1" applyFont="1" applyFill="1" applyBorder="1" applyAlignment="1">
      <x:alignment horizontal="left" vertical="center"/>
    </x:xf>
    <x:xf numFmtId="0" fontId="14" fillId="6" borderId="6" xfId="0" applyNumberFormat="1" applyFont="1" applyFill="1" applyBorder="1" applyAlignment="1">
      <x:alignment horizontal="left" vertical="center" wrapText="1"/>
    </x:xf>
    <x:xf numFmtId="0" fontId="10" fillId="2" borderId="0" xfId="0" applyNumberFormat="1" applyFont="1" applyFill="1" applyBorder="1" applyAlignment="1">
      <x:alignment horizontal="left" vertical="center" wrapText="1"/>
    </x:xf>
    <x:xf numFmtId="203" fontId="1" fillId="4" borderId="4" xfId="0" applyNumberFormat="1" applyFont="1" applyFill="1" applyBorder="1" applyAlignment="1">
      <x:alignment horizontal="left" vertical="center"/>
    </x:xf>
    <x:xf numFmtId="203" fontId="1" fillId="4" borderId="6" xfId="0" applyNumberFormat="1" applyFont="1" applyFill="1" applyBorder="1" applyAlignment="1">
      <x:alignment horizontal="left" vertical="center"/>
    </x:xf>
    <x:xf numFmtId="203" fontId="11" fillId="4" borderId="15" xfId="0" applyNumberFormat="1" applyFont="1" applyFill="1" applyBorder="1" applyAlignment="1">
      <x:alignment horizontal="left" vertical="center"/>
    </x:xf>
    <x:xf numFmtId="0" fontId="13" fillId="4" borderId="15" xfId="0" applyNumberFormat="1" applyFont="1" applyFill="1" applyBorder="1" applyAlignment="1">
      <x:alignment horizontal="left" vertical="center"/>
    </x:xf>
    <x:xf numFmtId="203" fontId="11" fillId="4" borderId="16" xfId="0" applyNumberFormat="1" applyFont="1" applyFill="1" applyBorder="1" applyAlignment="1">
      <x:alignment horizontal="left" vertical="center"/>
    </x:xf>
    <x:xf numFmtId="0" fontId="13" fillId="4" borderId="16" xfId="0" applyNumberFormat="1" applyFont="1" applyFill="1" applyBorder="1" applyAlignment="1">
      <x:alignment horizontal="left" vertical="center"/>
    </x:xf>
    <x:xf numFmtId="203" fontId="14" fillId="6" borderId="6" xfId="0" applyNumberFormat="1" applyFont="1" applyFill="1" applyBorder="1" applyAlignment="1">
      <x:alignment horizontal="left" vertical="center" wrapText="1"/>
    </x:xf>
    <x:xf numFmtId="0" fontId="12" fillId="6" borderId="6" xfId="0" applyNumberFormat="1" applyFont="1" applyFill="1" applyBorder="1" applyAlignment="1">
      <x:alignment horizontal="left" vertical="center" wrapText="1"/>
    </x:xf>
    <x:xf numFmtId="201" fontId="1" fillId="4" borderId="4" xfId="0" applyNumberFormat="1" applyFont="1" applyFill="1" applyBorder="1" applyAlignment="1">
      <x:alignment horizontal="right" vertical="center"/>
    </x:xf>
    <x:xf numFmtId="203" fontId="1" fillId="4" borderId="4" xfId="0" applyNumberFormat="1" applyFont="1" applyFill="1" applyBorder="1" applyAlignment="1">
      <x:alignment horizontal="right" vertical="center"/>
    </x:xf>
    <x:xf numFmtId="203" fontId="1" fillId="4" borderId="6" xfId="0" applyNumberFormat="1" applyFont="1" applyFill="1" applyBorder="1" applyAlignment="1">
      <x:alignment horizontal="right" vertical="center"/>
    </x:xf>
    <x:xf numFmtId="204" fontId="11" fillId="4" borderId="15" xfId="0" applyNumberFormat="1" applyFont="1" applyFill="1" applyBorder="1" applyAlignment="1">
      <x:alignment horizontal="right" vertical="center"/>
    </x:xf>
    <x:xf numFmtId="0" fontId="11" fillId="4" borderId="15" xfId="0" applyNumberFormat="1" applyFont="1" applyFill="1" applyBorder="1" applyAlignment="1">
      <x:alignment horizontal="right" vertical="center"/>
    </x:xf>
    <x:xf numFmtId="203" fontId="11" fillId="4" borderId="15" xfId="0" applyNumberFormat="1" applyFont="1" applyFill="1" applyBorder="1" applyAlignment="1">
      <x:alignment horizontal="right" vertical="center"/>
    </x:xf>
    <x:xf numFmtId="0" fontId="13" fillId="4" borderId="15" xfId="0" applyNumberFormat="1" applyFont="1" applyFill="1" applyBorder="1" applyAlignment="1">
      <x:alignment horizontal="right" vertical="center"/>
    </x:xf>
    <x:xf numFmtId="204" fontId="11" fillId="4" borderId="16" xfId="0" applyNumberFormat="1" applyFont="1" applyFill="1" applyBorder="1" applyAlignment="1">
      <x:alignment horizontal="right" vertical="center"/>
    </x:xf>
    <x:xf numFmtId="0" fontId="11" fillId="4" borderId="16" xfId="0" applyNumberFormat="1" applyFont="1" applyFill="1" applyBorder="1" applyAlignment="1">
      <x:alignment horizontal="right" vertical="center"/>
    </x:xf>
    <x:xf numFmtId="203" fontId="11" fillId="4" borderId="16" xfId="0" applyNumberFormat="1" applyFont="1" applyFill="1" applyBorder="1" applyAlignment="1">
      <x:alignment horizontal="right" vertical="center"/>
    </x:xf>
    <x:xf numFmtId="0" fontId="13" fillId="4" borderId="16" xfId="0" applyNumberFormat="1" applyFont="1" applyFill="1" applyBorder="1" applyAlignment="1">
      <x:alignment horizontal="right" vertical="center"/>
    </x:xf>
    <x:xf numFmtId="0" fontId="15" fillId="6" borderId="6" xfId="0" applyNumberFormat="1" applyFont="1" applyFill="1" applyBorder="1" applyAlignment="1">
      <x:alignment horizontal="right" vertical="center" wrapText="1"/>
    </x:xf>
    <x:xf numFmtId="0" fontId="14" fillId="6" borderId="6" xfId="0" applyNumberFormat="1" applyFont="1" applyFill="1" applyBorder="1" applyAlignment="1">
      <x:alignment horizontal="right" vertical="center" wrapText="1"/>
    </x:xf>
    <x:xf numFmtId="203" fontId="14" fillId="6" borderId="6" xfId="0" applyNumberFormat="1" applyFont="1" applyFill="1" applyBorder="1" applyAlignment="1">
      <x:alignment horizontal="right" vertical="center" wrapText="1"/>
    </x:xf>
    <x:xf numFmtId="0" fontId="12" fillId="6" borderId="6" xfId="0" applyNumberFormat="1" applyFont="1" applyFill="1" applyBorder="1" applyAlignment="1">
      <x:alignment horizontal="right" vertical="center" wrapText="1"/>
    </x:xf>
    <x:xf numFmtId="0" fontId="16" fillId="4" borderId="4" xfId="0" applyNumberFormat="1" applyFont="1" applyFill="1" applyBorder="1" applyAlignment="1">
      <x:alignment horizontal="left" vertical="center" wrapText="1"/>
    </x:xf>
    <x:xf numFmtId="0" fontId="16" fillId="4" borderId="6" xfId="0" applyNumberFormat="1" applyFont="1" applyFill="1" applyBorder="1" applyAlignment="1">
      <x:alignment horizontal="left" vertical="center" wrapText="1"/>
    </x:xf>
    <x:xf numFmtId="0" fontId="8" fillId="6" borderId="5" xfId="0" applyNumberFormat="1" applyFont="1" applyFill="1" applyBorder="1" applyAlignment="1">
      <x:alignment horizontal="left" vertical="center"/>
    </x:xf>
    <x:xf numFmtId="0" fontId="17" fillId="4" borderId="4" xfId="0" applyNumberFormat="1" applyFont="1" applyFill="1" applyBorder="1" applyAlignment="1">
      <x:alignment horizontal="left" vertical="center" wrapText="1"/>
    </x:xf>
    <x:xf numFmtId="0" fontId="17" fillId="4" borderId="6" xfId="0" applyNumberFormat="1" applyFont="1" applyFill="1" applyBorder="1" applyAlignment="1">
      <x:alignment horizontal="left" vertical="center" wrapText="1"/>
    </x:xf>
    <x:xf numFmtId="200" fontId="1" fillId="4" borderId="4" xfId="0" applyNumberFormat="1" applyFont="1" applyFill="1" applyBorder="1" applyAlignment="1">
      <x:alignment horizontal="left" vertical="center"/>
    </x:xf>
    <x:xf numFmtId="200" fontId="1" fillId="4" borderId="6" xfId="0" applyNumberFormat="1" applyFont="1" applyFill="1" applyBorder="1" applyAlignment="1">
      <x:alignment horizontal="left" vertical="center"/>
    </x:xf>
    <x:xf numFmtId="205" fontId="1" fillId="4" borderId="6" xfId="0" applyNumberFormat="1" applyFont="1" applyFill="1" applyBorder="1" applyAlignment="1">
      <x:alignment horizontal="left" vertical="center"/>
    </x:xf>
    <x:xf numFmtId="205" fontId="1" fillId="4" borderId="6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2">
    <x:dxf>
      <x:font>
        <x:b/>
        <x:color rgb="FF1F3A2E"/>
      </x:font>
      <x:fill>
        <x:patternFill patternType="solid">
          <x:bgColor rgb="FFE8EEE9"/>
        </x:patternFill>
      </x:fill>
    </x:dxf>
    <x:dxf>
      <x:font>
        <x:b/>
        <x:color rgb="FF7A3F3A"/>
      </x:font>
      <x:fill>
        <x:patternFill patternType="solid">
          <x:bgColor rgb="FFF4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93231e9dc4d67" /><Relationship Type="http://schemas.openxmlformats.org/officeDocument/2006/relationships/theme" Target="/xl/theme/theme1.xml" Id="R6e15e2fcefec43e0" /><Relationship Type="http://schemas.openxmlformats.org/officeDocument/2006/relationships/sharedStrings" Target="/xl/sharedStrings.xml" Id="Rbd05983ffdb44b0f" /><Relationship Type="http://schemas.openxmlformats.org/officeDocument/2006/relationships/worksheet" Target="/xl/worksheets/sheet1.xml" Id="Rbc2e190cb22d4b35" /><Relationship Type="http://schemas.openxmlformats.org/officeDocument/2006/relationships/worksheet" Target="/xl/worksheets/sheet2.xml" Id="Rd7f06d15961b4a1b" /><Relationship Type="http://schemas.openxmlformats.org/officeDocument/2006/relationships/worksheet" Target="/xl/worksheets/sheet3.xml" Id="Rd91883bd1b354c3a" /><Relationship Type="http://schemas.openxmlformats.org/officeDocument/2006/relationships/worksheet" Target="/xl/worksheets/sheet4.xml" Id="Rcdf0d5a2755d4715" /><Relationship Type="http://schemas.openxmlformats.org/officeDocument/2006/relationships/worksheet" Target="/xl/worksheets/sheet5.xml" Id="R866c1cd4f51a49c6" /><Relationship Type="http://schemas.openxmlformats.org/officeDocument/2006/relationships/worksheet" Target="/xl/worksheets/sheet6.xml" Id="R91427b37cd58485c" /><Relationship Type="http://schemas.openxmlformats.org/officeDocument/2006/relationships/worksheet" Target="/xl/worksheets/sheet7.xml" Id="Rf2c640994969417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dec87172c9448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f4140ddfd8f440f3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f3108accb84e4a2e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4fbc89bee28e4f3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The IFRS headline and operating evidence diverged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Year over year</c:v>
          </c:tx>
          <c:spPr>
            <a:solidFill xmlns:a="http://schemas.openxmlformats.org/drawingml/2006/main">
              <a:srgbClr val="294B3B"/>
            </a:solidFill>
          </c:spPr>
          <c:cat>
            <c:strRef>
              <c:f>'Quarterly Results'!$A$7:$A$11</c:f>
              <c:strCache>
                <c:ptCount val="0"/>
              </c:strCache>
            </c:strRef>
          </c:cat>
          <c:val>
            <c:numRef>
              <c:f>'Quarterly Results'!$F$7:$F$11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  <c:max val="0.4"/>
          <c:min val="-0.4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Asset Management and Wealth supplied most of Q2 DE growth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Q2 2025A</c:v>
          </c:tx>
          <c:spPr>
            <a:solidFill xmlns:a="http://schemas.openxmlformats.org/drawingml/2006/main">
              <a:srgbClr val="BDB6A8"/>
            </a:solidFill>
          </c:spPr>
          <c:cat>
            <c:strRef>
              <c:f>'Segments'!$A$7:$A$10</c:f>
              <c:strCache>
                <c:ptCount val="0"/>
              </c:strCache>
            </c:strRef>
          </c:cat>
          <c:val>
            <c:numRef>
              <c:f>'Segments'!$B$7:$B$10</c:f>
              <c:numCache>
                <c:formatCode>$#,##0;[Red]($#,##0);-</c:formatCode>
                <c:ptCount val="0"/>
              </c:numCache>
            </c:numRef>
          </c:val>
        </c:ser>
        <c:ser>
          <c:idx val="1"/>
          <c:order val="1"/>
          <c:tx>
            <c:v>Q2 2026A</c:v>
          </c:tx>
          <c:spPr>
            <a:solidFill xmlns:a="http://schemas.openxmlformats.org/drawingml/2006/main">
              <a:srgbClr val="294B3B"/>
            </a:solidFill>
          </c:spPr>
          <c:cat>
            <c:strRef>
              <c:f>'Segments'!$A$7:$A$10</c:f>
              <c:strCache>
                <c:ptCount val="0"/>
              </c:strCache>
            </c:strRef>
          </c:cat>
          <c:val>
            <c:numRef>
              <c:f>'Segments'!$C$7:$C$10</c:f>
              <c:numCache>
                <c:formatCode>$#,##0;[Red]($#,##0);-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Capital deployment was weighted to business investment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US$ millions</c:v>
          </c:tx>
          <c:spPr>
            <a:solidFill xmlns:a="http://schemas.openxmlformats.org/drawingml/2006/main">
              <a:srgbClr val="294B3B"/>
            </a:solidFill>
          </c:spPr>
          <c:cat>
            <c:strRef>
              <c:f>'Capital &amp; Liquidity'!$A$29:$A$33</c:f>
              <c:strCache>
                <c:ptCount val="0"/>
              </c:strCache>
            </c:strRef>
          </c:cat>
          <c:val>
            <c:numRef>
              <c:f>'Capital &amp; Liquidity'!$B$29:$B$33</c:f>
              <c:numCache>
                <c:formatCode>$#,##0;[Red]($#,##0);-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Before-realizations earnings rose faster than total DE since 2022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lineChart>
        <c:grouping val="standard"/>
        <c:varyColors val="0"/>
        <c:ser>
          <c:idx val="0"/>
          <c:order val="0"/>
          <c:tx>
            <c:v>DE before realizations</c:v>
          </c:tx>
          <c:spPr>
            <a:solidFill xmlns:a="http://schemas.openxmlformats.org/drawingml/2006/main">
              <a:srgbClr val="294B3B"/>
            </a:solidFill>
          </c:spPr>
          <c:marker>
            <c:symbol val="none"/>
          </c:marker>
          <c:cat>
            <c:strRef>
              <c:f>'LTM Earnings &amp; Pricing'!$A$7:$A$11</c:f>
              <c:strCache>
                <c:ptCount val="0"/>
              </c:strCache>
            </c:strRef>
          </c:cat>
          <c:val>
            <c:numRef>
              <c:f>'LTM Earnings &amp; Pricing'!$B$7:$B$11</c:f>
              <c:numCache>
                <c:formatCode>$#,##0;[Red]($#,##0);-</c:formatCode>
                <c:ptCount val="0"/>
              </c:numCache>
            </c:numRef>
          </c:val>
          <c:smooth val="0"/>
        </c:ser>
        <c:ser>
          <c:idx val="1"/>
          <c:order val="1"/>
          <c:tx>
            <c:v>Total DE</c:v>
          </c:tx>
          <c:spPr>
            <a:solidFill xmlns:a="http://schemas.openxmlformats.org/drawingml/2006/main">
              <a:srgbClr val="9A7B4F"/>
            </a:solidFill>
          </c:spPr>
          <c:marker>
            <c:symbol val="none"/>
          </c:marker>
          <c:cat>
            <c:strRef>
              <c:f>'LTM Earnings &amp; Pricing'!$A$7:$A$11</c:f>
              <c:strCache>
                <c:ptCount val="0"/>
              </c:strCache>
            </c:strRef>
          </c:cat>
          <c:val>
            <c:numRef>
              <c:f>'LTM Earnings &amp; Pricing'!$C$7:$C$11</c:f>
              <c:numCache>
                <c:formatCode>$#,##0;[Red]($#,##0);-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26</xdr:row>
      <xdr:rowOff>0</xdr:rowOff>
    </xdr:from>
    <xdr:to>
      <xdr:col>7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dec87172c94482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22</xdr:row>
      <xdr:rowOff>0</xdr:rowOff>
    </xdr:from>
    <xdr:to>
      <xdr:col>6</xdr:col>
      <xdr:colOff>0</xdr:colOff>
      <xdr:row>40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4140ddfd8f440f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0</xdr:col>
      <xdr:colOff>0</xdr:colOff>
      <xdr:row>47</xdr:row>
      <xdr:rowOff>0</xdr:rowOff>
    </xdr:from>
    <xdr:to>
      <xdr:col>6</xdr:col>
      <xdr:colOff>0</xdr:colOff>
      <xdr:row>64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3108accb84e4a2e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0</xdr:col>
      <xdr:colOff>0</xdr:colOff>
      <xdr:row>13</xdr:row>
      <xdr:rowOff>0</xdr:rowOff>
    </xdr:from>
    <xdr:to>
      <xdr:col>6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fbc89bee28e4f3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7697cf144ffe40f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6415719947cc4c7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3.xml" Id="R14275f8f798f4d4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4.xml" Id="Rea6e0a9f3c874dd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9" hidden="0" customWidth="1"/>
    <x:col min="3" max="3" width="17" hidden="0" customWidth="1"/>
    <x:col min="4" max="4" width="15" hidden="0" customWidth="1"/>
    <x:col min="5" max="5" width="50" hidden="0" customWidth="1"/>
    <x:col min="6" max="6" width="14" hidden="0" customWidth="1"/>
    <x:col min="7" max="7" width="14" hidden="0" customWidth="1"/>
  </x:cols>
  <x:sheetData>
    <x:row r="1" ht="28" customHeight="1">
      <x:c r="A1" s="4" t="str">
        <x:v>Brookfield Corporation | Q2 2026</x:v>
      </x:c>
      <x:c r="B1" s="4" t="str">
        <x:v>Brookfield Corporation | Q2 2026</x:v>
      </x:c>
      <x:c r="C1" s="4" t="str">
        <x:v>Brookfield Corporation | Q2 2026</x:v>
      </x:c>
      <x:c r="D1" s="4" t="str">
        <x:v>Brookfield Corporation | Q2 2026</x:v>
      </x:c>
      <x:c r="E1" s="4" t="str">
        <x:v>Brookfield Corporation | Q2 2026</x:v>
      </x:c>
      <x:c r="F1" s="4" t="str">
        <x:v>Brookfield Corporation | Q2 2026</x:v>
      </x:c>
      <x:c r="G1" s="4" t="str">
        <x:v>Brookfield Corporation | Q2 2026</x:v>
      </x:c>
    </x:row>
    <x:row r="2" ht="20" customHeight="1">
      <x:c r="A2" s="5" t="str">
        <x:v>Independent research by Vinay Choudhry | story, evidence and market-pricing boundary | 15 August 2026</x:v>
      </x:c>
      <x:c r="B2" s="5" t="str">
        <x:v>Independent research by Vinay Choudhry | story, evidence and market-pricing boundary | 15 August 2026</x:v>
      </x:c>
      <x:c r="C2" s="5" t="str">
        <x:v>Independent research by Vinay Choudhry | story, evidence and market-pricing boundary | 15 August 2026</x:v>
      </x:c>
      <x:c r="D2" s="5" t="str">
        <x:v>Independent research by Vinay Choudhry | story, evidence and market-pricing boundary | 15 August 2026</x:v>
      </x:c>
      <x:c r="E2" s="5" t="str">
        <x:v>Independent research by Vinay Choudhry | story, evidence and market-pricing boundary | 15 August 2026</x:v>
      </x:c>
      <x:c r="F2" s="5" t="str">
        <x:v>Independent research by Vinay Choudhry | story, evidence and market-pricing boundary | 15 August 2026</x:v>
      </x:c>
      <x:c r="G2" s="5" t="str">
        <x:v>Independent research by Vinay Choudhry | story, evidence and market-pricing boundary | 15 August 2026</x:v>
      </x:c>
    </x:row>
    <x:row r="3">
      <x:c r="A3" s="6"/>
      <x:c r="B3" s="6"/>
      <x:c r="C3" s="6"/>
      <x:c r="D3" s="6"/>
      <x:c r="E3" s="6"/>
      <x:c r="F3" s="6"/>
      <x:c r="G3" s="6"/>
    </x:row>
    <x:row r="4">
      <x:c r="A4" s="3"/>
      <x:c r="B4" s="3"/>
      <x:c r="C4" s="3"/>
      <x:c r="D4" s="3"/>
      <x:c r="E4" s="3"/>
      <x:c r="F4" s="3"/>
      <x:c r="G4" s="3"/>
    </x:row>
    <x:row r="5" ht="24" customHeight="1">
      <x:c r="A5" s="8" t="str">
        <x:v>The story being tested</x:v>
      </x:c>
      <x:c r="B5" s="8" t="str">
        <x:v>The story being tested</x:v>
      </x:c>
      <x:c r="C5" s="8" t="str">
        <x:v>The story being tested</x:v>
      </x:c>
      <x:c r="D5" s="8" t="str">
        <x:v>The story being tested</x:v>
      </x:c>
      <x:c r="E5" s="8" t="str">
        <x:v>The story being tested</x:v>
      </x:c>
      <x:c r="F5" s="8" t="str">
        <x:v>The story being tested</x:v>
      </x:c>
      <x:c r="G5" s="8" t="str">
        <x:v>The story being tested</x:v>
      </x:c>
    </x:row>
    <x:row r="6">
      <x:c r="A6" s="3"/>
      <x:c r="B6" s="3"/>
      <x:c r="C6" s="3"/>
      <x:c r="D6" s="3"/>
      <x:c r="E6" s="3"/>
      <x:c r="F6" s="3"/>
      <x:c r="G6" s="3"/>
    </x:row>
    <x:row r="7" ht="32" customHeight="1">
      <x:c r="A7" s="14" t="str">
        <x:v>Recurring earnings strengthened in Q2 2026, led by Asset Management and Wealth Solutions. The decline in consolidated IFRS net income shows why the earnings definition matters; the evidence supports an operating improvement, not an intrinsic-value conclusion.</x:v>
      </x:c>
      <x:c r="B7" s="15" t="str">
        <x:v>Recurring earnings strengthened in Q2 2026, led by Asset Management and Wealth Solutions. The decline in consolidated IFRS net income shows why the earnings definition matters; the evidence supports an operating improvement, not an intrinsic-value conclusion.</x:v>
      </x:c>
      <x:c r="C7" s="15" t="str">
        <x:v>Recurring earnings strengthened in Q2 2026, led by Asset Management and Wealth Solutions. The decline in consolidated IFRS net income shows why the earnings definition matters; the evidence supports an operating improvement, not an intrinsic-value conclusion.</x:v>
      </x:c>
      <x:c r="D7" s="15" t="str">
        <x:v>Recurring earnings strengthened in Q2 2026, led by Asset Management and Wealth Solutions. The decline in consolidated IFRS net income shows why the earnings definition matters; the evidence supports an operating improvement, not an intrinsic-value conclusion.</x:v>
      </x:c>
      <x:c r="E7" s="15" t="str">
        <x:v>Recurring earnings strengthened in Q2 2026, led by Asset Management and Wealth Solutions. The decline in consolidated IFRS net income shows why the earnings definition matters; the evidence supports an operating improvement, not an intrinsic-value conclusion.</x:v>
      </x:c>
      <x:c r="F7" s="15" t="str">
        <x:v>Recurring earnings strengthened in Q2 2026, led by Asset Management and Wealth Solutions. The decline in consolidated IFRS net income shows why the earnings definition matters; the evidence supports an operating improvement, not an intrinsic-value conclusion.</x:v>
      </x:c>
      <x:c r="G7" s="15" t="str">
        <x:v>Recurring earnings strengthened in Q2 2026, led by Asset Management and Wealth Solutions. The decline in consolidated IFRS net income shows why the earnings definition matters; the evidence supports an operating improvement, not an intrinsic-value conclusion.</x:v>
      </x:c>
    </x:row>
    <x:row r="8" ht="32" customHeight="1">
      <x:c r="A8" s="16" t="str">
        <x:v>Recurring earnings strengthened in Q2 2026, led by Asset Management and Wealth Solutions. The decline in consolidated IFRS net income shows why the earnings definition matters; the evidence supports an operating improvement, not an intrinsic-value conclusion.</x:v>
      </x:c>
      <x:c r="B8" s="17" t="str">
        <x:v>Recurring earnings strengthened in Q2 2026, led by Asset Management and Wealth Solutions. The decline in consolidated IFRS net income shows why the earnings definition matters; the evidence supports an operating improvement, not an intrinsic-value conclusion.</x:v>
      </x:c>
      <x:c r="C8" s="17" t="str">
        <x:v>Recurring earnings strengthened in Q2 2026, led by Asset Management and Wealth Solutions. The decline in consolidated IFRS net income shows why the earnings definition matters; the evidence supports an operating improvement, not an intrinsic-value conclusion.</x:v>
      </x:c>
      <x:c r="D8" s="17" t="str">
        <x:v>Recurring earnings strengthened in Q2 2026, led by Asset Management and Wealth Solutions. The decline in consolidated IFRS net income shows why the earnings definition matters; the evidence supports an operating improvement, not an intrinsic-value conclusion.</x:v>
      </x:c>
      <x:c r="E8" s="17" t="str">
        <x:v>Recurring earnings strengthened in Q2 2026, led by Asset Management and Wealth Solutions. The decline in consolidated IFRS net income shows why the earnings definition matters; the evidence supports an operating improvement, not an intrinsic-value conclusion.</x:v>
      </x:c>
      <x:c r="F8" s="17" t="str">
        <x:v>Recurring earnings strengthened in Q2 2026, led by Asset Management and Wealth Solutions. The decline in consolidated IFRS net income shows why the earnings definition matters; the evidence supports an operating improvement, not an intrinsic-value conclusion.</x:v>
      </x:c>
      <x:c r="G8" s="17" t="str">
        <x:v>Recurring earnings strengthened in Q2 2026, led by Asset Management and Wealth Solutions. The decline in consolidated IFRS net income shows why the earnings definition matters; the evidence supports an operating improvement, not an intrinsic-value conclusion.</x:v>
      </x:c>
    </x:row>
    <x:row r="9">
      <x:c r="A9" s="3"/>
      <x:c r="B9" s="3"/>
      <x:c r="C9" s="3"/>
      <x:c r="D9" s="3"/>
      <x:c r="E9" s="3"/>
      <x:c r="F9" s="3"/>
      <x:c r="G9" s="3"/>
    </x:row>
    <x:row r="10" ht="25" customHeight="1">
      <x:c r="A10" s="19" t="str">
        <x:v>Evidence that supports, and complicates, the story</x:v>
      </x:c>
      <x:c r="B10" s="19" t="str">
        <x:v>Evidence that supports, and complicates, the story</x:v>
      </x:c>
      <x:c r="C10" s="19" t="str">
        <x:v>Evidence that supports, and complicates, the story</x:v>
      </x:c>
      <x:c r="D10" s="19" t="str">
        <x:v>Evidence that supports, and complicates, the story</x:v>
      </x:c>
      <x:c r="E10" s="19" t="str">
        <x:v>Evidence that supports, and complicates, the story</x:v>
      </x:c>
      <x:c r="F10" s="19" t="str">
        <x:v>Evidence that supports, and complicates, the story</x:v>
      </x:c>
      <x:c r="G10" s="19" t="str">
        <x:v>Evidence that supports, and complicates, the story</x:v>
      </x:c>
    </x:row>
    <x:row r="11">
      <x:c r="A11" s="3"/>
      <x:c r="B11" s="3"/>
      <x:c r="C11" s="3"/>
      <x:c r="D11" s="3"/>
      <x:c r="E11" s="3"/>
      <x:c r="F11" s="3"/>
      <x:c r="G11" s="3"/>
    </x:row>
    <x:row r="12">
      <x:c r="A12" s="23" t="str">
        <x:v>Lens</x:v>
      </x:c>
      <x:c r="B12" s="23" t="str">
        <x:v>Supporting measure</x:v>
      </x:c>
      <x:c r="C12" s="23" t="str">
        <x:v>Value</x:v>
      </x:c>
      <x:c r="D12" s="23" t="str">
        <x:v>Change</x:v>
      </x:c>
      <x:c r="E12" s="23" t="str">
        <x:v>Complicating evidence</x:v>
      </x:c>
      <x:c r="F12" s="3"/>
      <x:c r="G12" s="3"/>
    </x:row>
    <x:row r="13" ht="42" customHeight="1">
      <x:c r="A13" s="37" t="str">
        <x:v>Earnings</x:v>
      </x:c>
      <x:c r="B13" s="37" t="str">
        <x:v>DE before realizations</x:v>
      </x:c>
      <x:c r="C13" s="38" t="n">
        <x:f>'Quarterly Results'!D10</x:f>
        <x:v>1427</x:v>
      </x:c>
      <x:c r="D13" s="39" t="n">
        <x:f>'Quarterly Results'!F10</x:f>
        <x:v>0.13886671987230637</x:v>
      </x:c>
      <x:c r="E13" s="37" t="str">
        <x:v>Consolidated IFRS net income fell 33.4% to $703 million.</x:v>
      </x:c>
      <x:c r="F13" s="3"/>
      <x:c r="G13" s="3"/>
    </x:row>
    <x:row r="14" ht="42" customHeight="1">
      <x:c r="A14" s="40" t="str">
        <x:v>Operating engine</x:v>
      </x:c>
      <x:c r="B14" s="40" t="str">
        <x:v>Asset Management DE</x:v>
      </x:c>
      <x:c r="C14" s="41" t="n">
        <x:f>'Segments'!C7</x:f>
        <x:v>740</x:v>
      </x:c>
      <x:c r="D14" s="42" t="n">
        <x:f>'Segments'!E7</x:f>
        <x:v>0.1384615384615384</x:v>
      </x:c>
      <x:c r="E14" s="40" t="str">
        <x:v>Corporate activities were a $154 million deduction, $16 million more negative year over year.</x:v>
      </x:c>
      <x:c r="F14" s="3"/>
      <x:c r="G14" s="3"/>
    </x:row>
    <x:row r="15" ht="42" customHeight="1">
      <x:c r="A15" s="40" t="str">
        <x:v>Operating engine</x:v>
      </x:c>
      <x:c r="B15" s="40" t="str">
        <x:v>Wealth Solutions DE</x:v>
      </x:c>
      <x:c r="C15" s="41" t="n">
        <x:f>'Asset Mgmt &amp; Wealth'!C18</x:f>
        <x:v>480</x:v>
      </x:c>
      <x:c r="D15" s="42" t="n">
        <x:f>'Asset Mgmt &amp; Wealth'!E18</x:f>
        <x:v>0.2276214833759591</x:v>
      </x:c>
      <x:c r="E15" s="40" t="str">
        <x:v>A single quarter does not establish the duration of spread earnings.</x:v>
      </x:c>
      <x:c r="F15" s="3"/>
      <x:c r="G15" s="3"/>
    </x:row>
    <x:row r="16" ht="42" customHeight="1">
      <x:c r="A16" s="40" t="str">
        <x:v>Capital capacity</x:v>
      </x:c>
      <x:c r="B16" s="40" t="str">
        <x:v>Deployable capital</x:v>
      </x:c>
      <x:c r="C16" s="41" t="n">
        <x:f>'Capital &amp; Liquidity'!C7</x:f>
        <x:v>209748</x:v>
      </x:c>
      <x:c r="D16" s="42" t="n">
        <x:f>'Capital &amp; Liquidity'!E7</x:f>
        <x:v>0.11836969735747638</x:v>
      </x:c>
      <x:c r="E16" s="40" t="str">
        <x:v>$114,153 million is uncalled private-fund commitments, not cash on hand.</x:v>
      </x:c>
      <x:c r="F16" s="3"/>
      <x:c r="G16" s="3"/>
    </x:row>
    <x:row r="17" ht="42" customHeight="1">
      <x:c r="A17" s="40" t="str">
        <x:v>Market pricing</x:v>
      </x:c>
      <x:c r="B17" s="40" t="str">
        <x:v>NYSE BN share price</x:v>
      </x:c>
      <x:c r="C17" s="43" t="n">
        <x:f>'LTM Earnings &amp; Pricing'!B38</x:f>
        <x:v>43.85</x:v>
      </x:c>
      <x:c r="D17" s="44"/>
      <x:c r="E17" s="40" t="str">
        <x:v>The quote and trailing multiples describe price. Forward cash flow, reinvestment, growth and risk inputs are absent.</x:v>
      </x:c>
      <x:c r="F17" s="3"/>
      <x:c r="G17" s="3"/>
    </x:row>
    <x:row r="18">
      <x:c r="A18" s="3"/>
      <x:c r="B18" s="3"/>
      <x:c r="C18" s="3"/>
      <x:c r="D18" s="3"/>
      <x:c r="E18" s="3"/>
      <x:c r="F18" s="3"/>
      <x:c r="G18" s="3"/>
    </x:row>
    <x:row r="19">
      <x:c r="A19" s="3"/>
      <x:c r="B19" s="3"/>
      <x:c r="C19" s="3"/>
      <x:c r="D19" s="3"/>
      <x:c r="E19" s="3"/>
      <x:c r="F19" s="3"/>
      <x:c r="G19" s="3"/>
    </x:row>
    <x:row r="20" ht="25" customHeight="1">
      <x:c r="A20" s="19" t="str">
        <x:v>Price and value are different questions</x:v>
      </x:c>
      <x:c r="B20" s="19" t="str">
        <x:v>Price and value are different questions</x:v>
      </x:c>
      <x:c r="C20" s="19" t="str">
        <x:v>Price and value are different questions</x:v>
      </x:c>
      <x:c r="D20" s="19" t="str">
        <x:v>Price and value are different questions</x:v>
      </x:c>
      <x:c r="E20" s="19" t="str">
        <x:v>Price and value are different questions</x:v>
      </x:c>
      <x:c r="F20" s="19" t="str">
        <x:v>Price and value are different questions</x:v>
      </x:c>
      <x:c r="G20" s="19" t="str">
        <x:v>Price and value are different questions</x:v>
      </x:c>
    </x:row>
    <x:row r="21">
      <x:c r="A21" s="3"/>
      <x:c r="B21" s="3"/>
      <x:c r="C21" s="3"/>
      <x:c r="D21" s="3"/>
      <x:c r="E21" s="3"/>
      <x:c r="F21" s="3"/>
      <x:c r="G21" s="3"/>
    </x:row>
    <x:row r="22" ht="28" customHeight="1">
      <x:c r="A22" s="48" t="str">
        <x:f>"The "&amp;TEXT('LTM Earnings &amp; Pricing'!B38,"$0.00")&amp;" closing share price and "&amp;TEXT('LTM Earnings &amp; Pricing'!B40,"0.0")&amp;"x / "&amp;TEXT('LTM Earnings &amp; Pricing'!B41,"0.0")&amp;"x trailing distributable-earnings multiples are dated market-pricing observations. Intrinsic value is not estimated because this historical companion contains no forward cash-flow, reinvestment, growth-duration, discount-rate or terminal assumptions."</x:f>
        <x:v>The $43.85 closing share price and 18.3x / 16.8x trailing distributable-earnings multiples are dated market-pricing observations. Intrinsic value is not estimated because this historical companion contains no forward cash-flow, reinvestment, growth-duration, discount-rate or terminal assumptions.</x:v>
      </x:c>
      <x:c r="B22" s="49"/>
      <x:c r="C22" s="49"/>
      <x:c r="D22" s="49"/>
      <x:c r="E22" s="49"/>
      <x:c r="F22" s="49"/>
      <x:c r="G22" s="49"/>
    </x:row>
    <x:row r="23" ht="28" customHeight="1">
      <x:c r="A23" s="48"/>
      <x:c r="B23" s="49"/>
      <x:c r="C23" s="49"/>
      <x:c r="D23" s="49"/>
      <x:c r="E23" s="49"/>
      <x:c r="F23" s="49"/>
      <x:c r="G23" s="49"/>
    </x:row>
    <x:row r="24" ht="28" customHeight="1">
      <x:c r="A24" s="48"/>
      <x:c r="B24" s="49"/>
      <x:c r="C24" s="49"/>
      <x:c r="D24" s="49"/>
      <x:c r="E24" s="49"/>
      <x:c r="F24" s="49"/>
      <x:c r="G24" s="49"/>
    </x:row>
    <x:row r="25">
      <x:c r="A25" s="3"/>
      <x:c r="B25" s="3"/>
      <x:c r="C25" s="3"/>
      <x:c r="D25" s="3"/>
      <x:c r="E25" s="3"/>
      <x:c r="F25" s="3"/>
      <x:c r="G25" s="3"/>
    </x:row>
    <x:row r="26" ht="25" customHeight="1">
      <x:c r="A26" s="19" t="str">
        <x:v>Workbook map</x:v>
      </x:c>
      <x:c r="B26" s="19" t="str">
        <x:v>Workbook map</x:v>
      </x:c>
      <x:c r="C26" s="19" t="str">
        <x:v>Workbook map</x:v>
      </x:c>
      <x:c r="D26" s="19" t="str">
        <x:v>Workbook map</x:v>
      </x:c>
      <x:c r="E26" s="19" t="str">
        <x:v>Workbook map</x:v>
      </x:c>
      <x:c r="F26" s="19" t="str">
        <x:v>Workbook map</x:v>
      </x:c>
      <x:c r="G26" s="19" t="str">
        <x:v>Workbook map</x:v>
      </x:c>
    </x:row>
    <x:row r="27">
      <x:c r="A27" s="3"/>
      <x:c r="B27" s="3"/>
      <x:c r="C27" s="3"/>
      <x:c r="D27" s="3"/>
      <x:c r="E27" s="3"/>
      <x:c r="F27" s="3"/>
      <x:c r="G27" s="3"/>
    </x:row>
    <x:row r="28">
      <x:c r="A28" s="23" t="str">
        <x:v>Sheet</x:v>
      </x:c>
      <x:c r="B28" s="23" t="str">
        <x:v>Question answered</x:v>
      </x:c>
      <x:c r="C28" s="23"/>
      <x:c r="D28" s="23"/>
      <x:c r="E28" s="23"/>
      <x:c r="F28" s="23"/>
      <x:c r="G28" s="23"/>
    </x:row>
    <x:row r="29" ht="27" customHeight="1">
      <x:c r="A29" s="37" t="str">
        <x:v>Quarterly Results</x:v>
      </x:c>
      <x:c r="B29" s="37" t="str">
        <x:v>What changed, and do IFRS and company-defined measures tell the same story?</x:v>
      </x:c>
      <x:c r="C29" s="37"/>
      <x:c r="D29" s="37"/>
      <x:c r="E29" s="37"/>
      <x:c r="F29" s="37"/>
      <x:c r="G29" s="37"/>
    </x:row>
    <x:row r="30" ht="27" customHeight="1">
      <x:c r="A30" s="40" t="str">
        <x:v>Segments</x:v>
      </x:c>
      <x:c r="B30" s="40" t="str">
        <x:v>Which businesses supplied the change in distributable earnings?</x:v>
      </x:c>
      <x:c r="C30" s="40"/>
      <x:c r="D30" s="40"/>
      <x:c r="E30" s="40"/>
      <x:c r="F30" s="40"/>
      <x:c r="G30" s="40"/>
    </x:row>
    <x:row r="31" ht="27" customHeight="1">
      <x:c r="A31" s="40" t="str">
        <x:v>Asset Mgmt &amp; Wealth</x:v>
      </x:c>
      <x:c r="B31" s="40" t="str">
        <x:v>Which operating and carry measures sit beneath the segment figures?</x:v>
      </x:c>
      <x:c r="C31" s="40"/>
      <x:c r="D31" s="40"/>
      <x:c r="E31" s="40"/>
      <x:c r="F31" s="40"/>
      <x:c r="G31" s="40"/>
    </x:row>
    <x:row r="32" ht="27" customHeight="1">
      <x:c r="A32" s="40" t="str">
        <x:v>Capital &amp; Liquidity</x:v>
      </x:c>
      <x:c r="B32" s="40" t="str">
        <x:v>What capital is reported, what kind is it, and where was capital allocated?</x:v>
      </x:c>
      <x:c r="C32" s="40"/>
      <x:c r="D32" s="40"/>
      <x:c r="E32" s="40"/>
      <x:c r="F32" s="40"/>
      <x:c r="G32" s="40"/>
    </x:row>
    <x:row r="33" ht="27" customHeight="1">
      <x:c r="A33" s="40" t="str">
        <x:v>LTM Earnings &amp; Pricing</x:v>
      </x:c>
      <x:c r="B33" s="40" t="str">
        <x:v>How has the earnings base evolved, and what did the dated price measure?</x:v>
      </x:c>
      <x:c r="C33" s="40"/>
      <x:c r="D33" s="40"/>
      <x:c r="E33" s="40"/>
      <x:c r="F33" s="40"/>
      <x:c r="G33" s="40"/>
    </x:row>
    <x:row r="34" ht="27" customHeight="1">
      <x:c r="A34" s="40" t="str">
        <x:v>Sources &amp; Checks</x:v>
      </x:c>
      <x:c r="B34" s="40" t="str">
        <x:v>Can every material number and reconciliation be audited?</x:v>
      </x:c>
      <x:c r="C34" s="40"/>
      <x:c r="D34" s="40"/>
      <x:c r="E34" s="40"/>
      <x:c r="F34" s="40"/>
      <x:c r="G34" s="40"/>
    </x:row>
    <x:row r="35">
      <x:c r="A35" s="3"/>
      <x:c r="B35" s="3"/>
      <x:c r="C35" s="3"/>
      <x:c r="D35" s="3"/>
      <x:c r="E35" s="3"/>
      <x:c r="F35" s="3"/>
      <x:c r="G35" s="3"/>
    </x:row>
    <x:row r="36">
      <x:c r="A36" s="50" t="str">
        <x:v>Author and owner</x:v>
      </x:c>
      <x:c r="B36" s="24" t="str">
        <x:v>Vinay Choudhry</x:v>
      </x:c>
      <x:c r="C36" s="50" t="str">
        <x:v>Version</x:v>
      </x:c>
      <x:c r="D36" s="24" t="str">
        <x:v>1.4 | 15 August 2026</x:v>
      </x:c>
      <x:c r="E36" s="3"/>
      <x:c r="F36" s="3"/>
      <x:c r="G36" s="3"/>
    </x:row>
    <x:row r="37">
      <x:c r="A37" s="51" t="str">
        <x:v>Quarter ended</x:v>
      </x:c>
      <x:c r="B37" s="52" t="n">
        <x:v>46203</x:v>
      </x:c>
      <x:c r="C37" s="53" t="str">
        <x:v>Results released</x:v>
      </x:c>
      <x:c r="D37" s="52" t="n">
        <x:v>46247</x:v>
      </x:c>
      <x:c r="E37" s="3"/>
      <x:c r="F37" s="3"/>
      <x:c r="G37" s="3"/>
    </x:row>
    <x:row r="38">
      <x:c r="A38" s="51" t="str">
        <x:v>Source cutoff</x:v>
      </x:c>
      <x:c r="B38" s="25" t="str">
        <x:v>14 August 2026</x:v>
      </x:c>
      <x:c r="C38" s="51" t="str">
        <x:v>Units</x:v>
      </x:c>
      <x:c r="D38" s="25" t="str">
        <x:v>US$ millions unless stated; generally at Brookfield's share</x:v>
      </x:c>
      <x:c r="E38" s="3"/>
      <x:c r="F38" s="3"/>
      <x:c r="G38" s="3"/>
    </x:row>
    <x:row r="39">
      <x:c r="A39" s="51" t="str">
        <x:v>Workbook status</x:v>
      </x:c>
      <x:c r="B39" s="55" t="str">
        <x:f>'Sources &amp; Checks'!B20</x:f>
        <x:v>OK</x:v>
      </x:c>
      <x:c r="C39" s="51" t="str">
        <x:v>Scope</x:v>
      </x:c>
      <x:c r="D39" s="25" t="str">
        <x:v>Historical evidence and dated market pricing only</x:v>
      </x:c>
      <x:c r="E39" s="3"/>
      <x:c r="F39" s="3"/>
      <x:c r="G39" s="3"/>
    </x:row>
    <x:row r="40">
      <x:c r="A40" s="3"/>
      <x:c r="B40" s="3"/>
      <x:c r="C40" s="3"/>
      <x:c r="D40" s="3"/>
      <x:c r="E40" s="3"/>
      <x:c r="F40" s="3"/>
      <x:c r="G40" s="3"/>
    </x:row>
    <x:row r="41">
      <x:c r="A41" s="56" t="str">
        <x:v>Independent research for educational review; not investment advice, a rating, a target price or a current market quote.</x:v>
      </x:c>
      <x:c r="B41" s="56" t="str">
        <x:v>Independent research for educational review; not investment advice, a rating, a target price or a current market quote.</x:v>
      </x:c>
      <x:c r="C41" s="56" t="str">
        <x:v>Independent research for educational review; not investment advice, a rating, a target price or a current market quote.</x:v>
      </x:c>
      <x:c r="D41" s="56" t="str">
        <x:v>Independent research for educational review; not investment advice, a rating, a target price or a current market quote.</x:v>
      </x:c>
      <x:c r="E41" s="56" t="str">
        <x:v>Independent research for educational review; not investment advice, a rating, a target price or a current market quote.</x:v>
      </x:c>
      <x:c r="F41" s="56" t="str">
        <x:v>Independent research for educational review; not investment advice, a rating, a target price or a current market quote.</x:v>
      </x:c>
      <x:c r="G41" s="56" t="str">
        <x:v>Independent research for educational review; not investment advice, a rating, a target price or a current market quote.</x:v>
      </x:c>
    </x:row>
    <x:row r="42">
      <x:c r="A42" s="3"/>
      <x:c r="B42" s="3"/>
      <x:c r="C42" s="3"/>
      <x:c r="D42" s="3"/>
      <x:c r="E42" s="3"/>
      <x:c r="F42" s="3"/>
      <x:c r="G42" s="3"/>
    </x:row>
  </x:sheetData>
  <x:mergeCells>
    <x:mergeCell ref="A1:G1"/>
    <x:mergeCell ref="A2:G2"/>
    <x:mergeCell ref="A5:G5"/>
    <x:mergeCell ref="A7:G8"/>
    <x:mergeCell ref="A10:G10"/>
    <x:mergeCell ref="A20:G20"/>
    <x:mergeCell ref="A22:G24"/>
    <x:mergeCell ref="A26:G26"/>
    <x:mergeCell ref="B28:G28"/>
    <x:mergeCell ref="B29:G29"/>
    <x:mergeCell ref="B30:G30"/>
    <x:mergeCell ref="B31:G31"/>
    <x:mergeCell ref="B32:G32"/>
    <x:mergeCell ref="B33:G33"/>
    <x:mergeCell ref="B34:G34"/>
    <x:mergeCell ref="A41:G4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25" hidden="0" customWidth="1"/>
    <x:col min="3" max="3" width="22" hidden="0" customWidth="1"/>
    <x:col min="4" max="4" width="32" hidden="0" customWidth="1"/>
    <x:col min="5" max="5" width="15" hidden="0" customWidth="1"/>
    <x:col min="6" max="6" width="17" hidden="0" customWidth="1"/>
    <x:col min="7" max="7" width="10" hidden="0" customWidth="1"/>
  </x:cols>
  <x:sheetData>
    <x:row r="1" ht="28" customHeight="1">
      <x:c r="A1" s="4" t="str">
        <x:v>Quarterly Results</x:v>
      </x:c>
      <x:c r="B1" s="4" t="str">
        <x:v>Quarterly Results</x:v>
      </x:c>
      <x:c r="C1" s="4" t="str">
        <x:v>Quarterly Results</x:v>
      </x:c>
      <x:c r="D1" s="4" t="str">
        <x:v>Quarterly Results</x:v>
      </x:c>
      <x:c r="E1" s="4" t="str">
        <x:v>Quarterly Results</x:v>
      </x:c>
      <x:c r="F1" s="4" t="str">
        <x:v>Quarterly Results</x:v>
      </x:c>
      <x:c r="G1" s="4" t="str">
        <x:v>Quarterly Results</x:v>
      </x:c>
    </x:row>
    <x:row r="2" ht="20" customHeight="1">
      <x:c r="A2" s="5" t="str">
        <x:v>Quarter ended 30 June | US$ millions except per-share data</x:v>
      </x:c>
      <x:c r="B2" s="5" t="str">
        <x:v>Quarter ended 30 June | US$ millions except per-share data</x:v>
      </x:c>
      <x:c r="C2" s="5" t="str">
        <x:v>Quarter ended 30 June | US$ millions except per-share data</x:v>
      </x:c>
      <x:c r="D2" s="5" t="str">
        <x:v>Quarter ended 30 June | US$ millions except per-share data</x:v>
      </x:c>
      <x:c r="E2" s="5" t="str">
        <x:v>Quarter ended 30 June | US$ millions except per-share data</x:v>
      </x:c>
      <x:c r="F2" s="5" t="str">
        <x:v>Quarter ended 30 June | US$ millions except per-share data</x:v>
      </x:c>
      <x:c r="G2" s="5" t="str">
        <x:v>Quarter ended 30 June | US$ millions except per-share data</x:v>
      </x:c>
    </x:row>
    <x:row r="3">
      <x:c r="A3" s="6"/>
      <x:c r="B3" s="6"/>
      <x:c r="C3" s="6"/>
      <x:c r="D3" s="6"/>
      <x:c r="E3" s="6"/>
      <x:c r="F3" s="6"/>
      <x:c r="G3" s="6"/>
    </x:row>
    <x:row r="4" ht="24" customHeight="1">
      <x:c r="A4" s="8" t="str">
        <x:v>Accounting headline vs operating evidence</x:v>
      </x:c>
      <x:c r="B4" s="8" t="str">
        <x:v>Accounting headline vs operating evidence</x:v>
      </x:c>
      <x:c r="C4" s="8" t="str">
        <x:v>Accounting headline vs operating evidence</x:v>
      </x:c>
      <x:c r="D4" s="8" t="str">
        <x:v>Accounting headline vs operating evidence</x:v>
      </x:c>
      <x:c r="E4" s="8" t="str">
        <x:v>Accounting headline vs operating evidence</x:v>
      </x:c>
      <x:c r="F4" s="8" t="str">
        <x:v>Accounting headline vs operating evidence</x:v>
      </x:c>
      <x:c r="G4" s="8" t="str">
        <x:v>Accounting headline vs operating evidence</x:v>
      </x:c>
    </x:row>
    <x:row r="5">
      <x:c r="A5" s="3"/>
      <x:c r="B5" s="3"/>
      <x:c r="C5" s="3"/>
      <x:c r="D5" s="3"/>
      <x:c r="E5" s="3"/>
      <x:c r="F5" s="3"/>
      <x:c r="G5" s="3"/>
    </x:row>
    <x:row r="6">
      <x:c r="A6" s="100" t="str">
        <x:v>Metric</x:v>
      </x:c>
      <x:c r="B6" s="100" t="str">
        <x:v>Basis</x:v>
      </x:c>
      <x:c r="C6" s="108" t="str">
        <x:v>Q2 2025A</x:v>
      </x:c>
      <x:c r="D6" s="108" t="str">
        <x:v>Q2 2026A</x:v>
      </x:c>
      <x:c r="E6" s="108" t="str">
        <x:v>Change</x:v>
      </x:c>
      <x:c r="F6" s="108" t="str">
        <x:v>YoY</x:v>
      </x:c>
      <x:c r="G6" s="63" t="str">
        <x:v>Source</x:v>
      </x:c>
    </x:row>
    <x:row r="7">
      <x:c r="A7" s="101" t="str">
        <x:v>Revenue</x:v>
      </x:c>
      <x:c r="B7" s="101" t="str">
        <x:v>Reported IFRS</x:v>
      </x:c>
      <x:c r="C7" s="109" t="n">
        <x:v>18083</x:v>
      </x:c>
      <x:c r="D7" s="109" t="n">
        <x:v>19406</x:v>
      </x:c>
      <x:c r="E7" s="109" t="n">
        <x:f>D7-C7</x:f>
        <x:v>1323</x:v>
      </x:c>
      <x:c r="F7" s="110" t="n">
        <x:f>D7/C7-1</x:f>
        <x:v>0.0731626389426534</x:v>
      </x:c>
      <x:c r="G7" s="64" t="str">
        <x:v>PR</x:v>
      </x:c>
    </x:row>
    <x:row r="8">
      <x:c r="A8" s="102" t="str">
        <x:v>Consolidated net income</x:v>
      </x:c>
      <x:c r="B8" s="102" t="str">
        <x:v>Reported IFRS</x:v>
      </x:c>
      <x:c r="C8" s="111" t="n">
        <x:v>1055</x:v>
      </x:c>
      <x:c r="D8" s="111" t="n">
        <x:v>703</x:v>
      </x:c>
      <x:c r="E8" s="111" t="n">
        <x:f>D8-C8</x:f>
        <x:v>-352</x:v>
      </x:c>
      <x:c r="F8" s="112" t="n">
        <x:f>D8/C8-1</x:f>
        <x:v>-0.33364928909952607</x:v>
      </x:c>
      <x:c r="G8" s="65" t="str">
        <x:v>PR</x:v>
      </x:c>
    </x:row>
    <x:row r="9" ht="28" customHeight="1">
      <x:c r="A9" s="103" t="str">
        <x:v>Net income attributable
to Brookfield shareholders</x:v>
      </x:c>
      <x:c r="B9" s="103" t="str">
        <x:v>Reported IFRS</x:v>
      </x:c>
      <x:c r="C9" s="113" t="n">
        <x:v>272</x:v>
      </x:c>
      <x:c r="D9" s="113" t="n">
        <x:v>364</x:v>
      </x:c>
      <x:c r="E9" s="113" t="n">
        <x:f>D9-C9</x:f>
        <x:v>92</x:v>
      </x:c>
      <x:c r="F9" s="114" t="n">
        <x:f>D9/C9-1</x:f>
        <x:v>0.33823529411764697</x:v>
      </x:c>
      <x:c r="G9" s="66" t="str">
        <x:v>PR</x:v>
      </x:c>
    </x:row>
    <x:row r="10">
      <x:c r="A10" s="104" t="str">
        <x:v>Distributable earnings before realizations</x:v>
      </x:c>
      <x:c r="B10" s="104" t="str">
        <x:v>Company-defined non-IFRS</x:v>
      </x:c>
      <x:c r="C10" s="115" t="n">
        <x:v>1253</x:v>
      </x:c>
      <x:c r="D10" s="115" t="n">
        <x:v>1427</x:v>
      </x:c>
      <x:c r="E10" s="115" t="n">
        <x:f>D10-C10</x:f>
        <x:v>174</x:v>
      </x:c>
      <x:c r="F10" s="116" t="n">
        <x:f>D10/C10-1</x:f>
        <x:v>0.13886671987230637</x:v>
      </x:c>
      <x:c r="G10" s="67" t="str">
        <x:v>PR</x:v>
      </x:c>
    </x:row>
    <x:row r="11">
      <x:c r="A11" s="104" t="str">
        <x:v>Total distributable earnings</x:v>
      </x:c>
      <x:c r="B11" s="104" t="str">
        <x:v>Company-defined non-IFRS</x:v>
      </x:c>
      <x:c r="C11" s="115" t="n">
        <x:v>1385</x:v>
      </x:c>
      <x:c r="D11" s="115" t="n">
        <x:v>1548</x:v>
      </x:c>
      <x:c r="E11" s="115" t="n">
        <x:f>D11-C11</x:f>
        <x:v>163</x:v>
      </x:c>
      <x:c r="F11" s="116" t="n">
        <x:f>D11/C11-1</x:f>
        <x:v>0.11768953068592047</x:v>
      </x:c>
      <x:c r="G11" s="67" t="str">
        <x:v>PR</x:v>
      </x:c>
    </x:row>
    <x:row r="12">
      <x:c r="A12" s="102" t="str">
        <x:v>IFRS diluted EPS</x:v>
      </x:c>
      <x:c r="B12" s="102" t="str">
        <x:v>Reported IFRS</x:v>
      </x:c>
      <x:c r="C12" s="117" t="n">
        <x:v>0.1</x:v>
      </x:c>
      <x:c r="D12" s="117" t="n">
        <x:v>0.14</x:v>
      </x:c>
      <x:c r="E12" s="117" t="n">
        <x:f>D12-C12</x:f>
        <x:v>0.04000000000000001</x:v>
      </x:c>
      <x:c r="F12" s="112" t="n">
        <x:f>D12/C12-1</x:f>
        <x:v>0.40000000000000013</x:v>
      </x:c>
      <x:c r="G12" s="65" t="str">
        <x:v>PR</x:v>
      </x:c>
    </x:row>
    <x:row r="13">
      <x:c r="A13" s="102" t="str">
        <x:v>DE before realizations per share</x:v>
      </x:c>
      <x:c r="B13" s="102" t="str">
        <x:v>Company-defined non-IFRS</x:v>
      </x:c>
      <x:c r="C13" s="117" t="n">
        <x:v>0.53</x:v>
      </x:c>
      <x:c r="D13" s="117" t="n">
        <x:v>0.61</x:v>
      </x:c>
      <x:c r="E13" s="117" t="n">
        <x:f>D13-C13</x:f>
        <x:v>0.07999999999999996</x:v>
      </x:c>
      <x:c r="F13" s="112" t="n">
        <x:f>D13/C13-1</x:f>
        <x:v>0.15094339622641506</x:v>
      </x:c>
      <x:c r="G13" s="65" t="str">
        <x:v>PR</x:v>
      </x:c>
    </x:row>
    <x:row r="14">
      <x:c r="A14" s="102" t="str">
        <x:v>Total DE per share</x:v>
      </x:c>
      <x:c r="B14" s="102" t="str">
        <x:v>Company-defined non-IFRS</x:v>
      </x:c>
      <x:c r="C14" s="117" t="n">
        <x:v>0.59</x:v>
      </x:c>
      <x:c r="D14" s="117" t="n">
        <x:v>0.66</x:v>
      </x:c>
      <x:c r="E14" s="117" t="n">
        <x:f>D14-C14</x:f>
        <x:v>0.07000000000000006</x:v>
      </x:c>
      <x:c r="F14" s="112" t="n">
        <x:f>D14/C14-1</x:f>
        <x:v>0.1186440677966103</x:v>
      </x:c>
      <x:c r="G14" s="68" t="str">
        <x:v>PR</x:v>
      </x:c>
    </x:row>
    <x:row r="15">
      <x:c r="A15" s="3"/>
      <x:c r="B15" s="3"/>
      <x:c r="C15" s="3"/>
      <x:c r="D15" s="3"/>
      <x:c r="E15" s="3"/>
      <x:c r="F15" s="3"/>
      <x:c r="G15" s="3"/>
    </x:row>
    <x:row r="16">
      <x:c r="A16" s="3"/>
      <x:c r="B16" s="3"/>
      <x:c r="C16" s="3"/>
      <x:c r="D16" s="3"/>
      <x:c r="E16" s="3"/>
      <x:c r="F16" s="3"/>
      <x:c r="G16" s="3"/>
    </x:row>
    <x:row r="17" ht="25" customHeight="1">
      <x:c r="A17" s="19" t="str">
        <x:v>Why the public EPS comparison is not one-for-one</x:v>
      </x:c>
      <x:c r="B17" s="19" t="str">
        <x:v>Why the public EPS comparison is not one-for-one</x:v>
      </x:c>
      <x:c r="C17" s="19" t="str">
        <x:v>Why the public EPS comparison is not one-for-one</x:v>
      </x:c>
      <x:c r="D17" s="19" t="str">
        <x:v>Why the public EPS comparison is not one-for-one</x:v>
      </x:c>
      <x:c r="E17" s="19" t="str">
        <x:v>Why the public EPS comparison is not one-for-one</x:v>
      </x:c>
      <x:c r="F17" s="19" t="str">
        <x:v>Why the public EPS comparison is not one-for-one</x:v>
      </x:c>
      <x:c r="G17" s="19" t="str">
        <x:v>Why the public EPS comparison is not one-for-one</x:v>
      </x:c>
    </x:row>
    <x:row r="18">
      <x:c r="A18" s="3"/>
      <x:c r="B18" s="3"/>
      <x:c r="C18" s="3"/>
      <x:c r="D18" s="3"/>
      <x:c r="E18" s="3"/>
      <x:c r="F18" s="3"/>
      <x:c r="G18" s="3"/>
    </x:row>
    <x:row r="19" ht="34" customHeight="1">
      <x:c r="A19" s="100" t="str">
        <x:v>Metric</x:v>
      </x:c>
      <x:c r="B19" s="100" t="str">
        <x:v>Official Q2 2026 result</x:v>
      </x:c>
      <x:c r="C19" s="100" t="str">
        <x:v>Public pre-release reference</x:v>
      </x:c>
      <x:c r="D19" s="100" t="str">
        <x:v>Interpretation</x:v>
      </x:c>
      <x:c r="E19" s="3"/>
      <x:c r="F19" s="3"/>
      <x:c r="G19" s="3"/>
    </x:row>
    <x:row r="20" ht="34" customHeight="1">
      <x:c r="A20" s="105" t="str">
        <x:v>IFRS diluted EPS</x:v>
      </x:c>
      <x:c r="B20" s="106" t="n">
        <x:v>0.14</x:v>
      </x:c>
      <x:c r="C20" s="105" t="str">
        <x:v>No like-for-like public reference identified</x:v>
      </x:c>
      <x:c r="D20" s="105" t="str">
        <x:v>Do not compare with non-GAAP vendor EPS</x:v>
      </x:c>
      <x:c r="E20" s="3"/>
      <x:c r="F20" s="3"/>
      <x:c r="G20" s="3"/>
    </x:row>
    <x:row r="21" ht="34" customHeight="1">
      <x:c r="A21" s="103" t="str">
        <x:v>DE before realizations per share</x:v>
      </x:c>
      <x:c r="B21" s="107" t="n">
        <x:v>0.61</x:v>
      </x:c>
      <x:c r="C21" s="103" t="str">
        <x:v>$0.63-$0.64 adjusted-EPS range</x:v>
      </x:c>
      <x:c r="D21" s="103" t="str">
        <x:v>2-3 cents below; not an IFRS comparison</x:v>
      </x:c>
      <x:c r="E21" s="3"/>
      <x:c r="F21" s="3"/>
      <x:c r="G21" s="3"/>
    </x:row>
    <x:row r="22" ht="34" customHeight="1">
      <x:c r="A22" s="103" t="str">
        <x:v>Total DE per share</x:v>
      </x:c>
      <x:c r="B22" s="107" t="n">
        <x:v>0.66</x:v>
      </x:c>
      <x:c r="C22" s="103" t="str">
        <x:v>$0.63-$0.64 adjusted-EPS range</x:v>
      </x:c>
      <x:c r="D22" s="103" t="str">
        <x:v>2-3 cents above; not necessarily the same basis</x:v>
      </x:c>
      <x:c r="E22" s="3"/>
      <x:c r="F22" s="3"/>
      <x:c r="G22" s="3"/>
    </x:row>
    <x:row r="23">
      <x:c r="A23" s="3"/>
      <x:c r="B23" s="3"/>
      <x:c r="C23" s="3"/>
      <x:c r="D23" s="3"/>
      <x:c r="E23" s="3"/>
      <x:c r="F23" s="3"/>
      <x:c r="G23" s="3"/>
    </x:row>
    <x:row r="24" ht="28" customHeight="1">
      <x:c r="A24" s="76" t="str">
        <x:v>Source: PR for reported metrics; TIP and BAR only for the public vendor-range definition cross-check. Neither vendor range is treated as authoritative company guidance.</x:v>
      </x:c>
      <x:c r="B24" s="76" t="str">
        <x:v>Source: PR for reported metrics; TIP and BAR only for the public vendor-range definition cross-check. Neither vendor range is treated as authoritative company guidance.</x:v>
      </x:c>
      <x:c r="C24" s="76" t="str">
        <x:v>Source: PR for reported metrics; TIP and BAR only for the public vendor-range definition cross-check. Neither vendor range is treated as authoritative company guidance.</x:v>
      </x:c>
      <x:c r="D24" s="76" t="str">
        <x:v>Source: PR for reported metrics; TIP and BAR only for the public vendor-range definition cross-check. Neither vendor range is treated as authoritative company guidance.</x:v>
      </x:c>
      <x:c r="E24" s="76" t="str">
        <x:v>Source: PR for reported metrics; TIP and BAR only for the public vendor-range definition cross-check. Neither vendor range is treated as authoritative company guidance.</x:v>
      </x:c>
      <x:c r="F24" s="76" t="str">
        <x:v>Source: PR for reported metrics; TIP and BAR only for the public vendor-range definition cross-check. Neither vendor range is treated as authoritative company guidance.</x:v>
      </x:c>
      <x:c r="G24" s="76" t="str">
        <x:v>Source: PR for reported metrics; TIP and BAR only for the public vendor-range definition cross-check. Neither vendor range is treated as authoritative company guidance.</x:v>
      </x:c>
    </x:row>
    <x:row r="25">
      <x:c r="A25" s="3"/>
      <x:c r="B25" s="3"/>
      <x:c r="C25" s="3"/>
      <x:c r="D25" s="3"/>
      <x:c r="E25" s="3"/>
      <x:c r="F25" s="3"/>
      <x:c r="G25" s="3"/>
    </x:row>
    <x:row r="26">
      <x:c r="A26" s="3"/>
      <x:c r="B26" s="3"/>
      <x:c r="C26" s="3"/>
      <x:c r="D26" s="3"/>
      <x:c r="E26" s="3"/>
      <x:c r="F26" s="3"/>
      <x:c r="G26" s="3"/>
    </x:row>
    <x:row r="27">
      <x:c r="A27" s="3"/>
      <x:c r="B27" s="3"/>
      <x:c r="C27" s="3"/>
      <x:c r="D27" s="3"/>
      <x:c r="E27" s="3"/>
      <x:c r="F27" s="3"/>
      <x:c r="G27" s="3"/>
    </x:row>
    <x:row r="28">
      <x:c r="A28" s="3"/>
      <x:c r="B28" s="3"/>
      <x:c r="C28" s="3"/>
      <x:c r="D28" s="3"/>
      <x:c r="E28" s="3"/>
      <x:c r="F28" s="3"/>
      <x:c r="G28" s="3"/>
    </x:row>
    <x:row r="29">
      <x:c r="A29" s="3"/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  <x:row r="31">
      <x:c r="A31" s="3"/>
      <x:c r="B31" s="3"/>
      <x:c r="C31" s="3"/>
      <x:c r="D31" s="3"/>
      <x:c r="E31" s="3"/>
      <x:c r="F31" s="3"/>
      <x:c r="G31" s="3"/>
    </x:row>
    <x:row r="32">
      <x:c r="A32" s="3"/>
      <x:c r="B32" s="3"/>
      <x:c r="C32" s="3"/>
      <x:c r="D32" s="3"/>
      <x:c r="E32" s="3"/>
      <x:c r="F32" s="3"/>
      <x:c r="G32" s="3"/>
    </x:row>
    <x:row r="33">
      <x:c r="A33" s="3"/>
      <x:c r="B33" s="3"/>
      <x:c r="C33" s="3"/>
      <x:c r="D33" s="3"/>
      <x:c r="E33" s="3"/>
      <x:c r="F33" s="3"/>
      <x:c r="G33" s="3"/>
    </x:row>
    <x:row r="34">
      <x:c r="A34" s="3"/>
      <x:c r="B34" s="3"/>
      <x:c r="C34" s="3"/>
      <x:c r="D34" s="3"/>
      <x:c r="E34" s="3"/>
      <x:c r="F34" s="3"/>
      <x:c r="G34" s="3"/>
    </x:row>
    <x:row r="35">
      <x:c r="A35" s="3"/>
      <x:c r="B35" s="3"/>
      <x:c r="C35" s="3"/>
      <x:c r="D35" s="3"/>
      <x:c r="E35" s="3"/>
      <x:c r="F35" s="3"/>
      <x:c r="G35" s="3"/>
    </x:row>
    <x:row r="36">
      <x:c r="A36" s="3"/>
      <x:c r="B36" s="3"/>
      <x:c r="C36" s="3"/>
      <x:c r="D36" s="3"/>
      <x:c r="E36" s="3"/>
      <x:c r="F36" s="3"/>
      <x:c r="G36" s="3"/>
    </x:row>
    <x:row r="37">
      <x:c r="A37" s="3"/>
      <x:c r="B37" s="3"/>
      <x:c r="C37" s="3"/>
      <x:c r="D37" s="3"/>
      <x:c r="E37" s="3"/>
      <x:c r="F37" s="3"/>
      <x:c r="G37" s="3"/>
    </x:row>
    <x:row r="38">
      <x:c r="A38" s="3"/>
      <x:c r="B38" s="3"/>
      <x:c r="C38" s="3"/>
      <x:c r="D38" s="3"/>
      <x:c r="E38" s="3"/>
      <x:c r="F38" s="3"/>
      <x:c r="G38" s="3"/>
    </x:row>
    <x:row r="39">
      <x:c r="A39" s="3"/>
      <x:c r="B39" s="3"/>
      <x:c r="C39" s="3"/>
      <x:c r="D39" s="3"/>
      <x:c r="E39" s="3"/>
      <x:c r="F39" s="3"/>
      <x:c r="G39" s="3"/>
    </x:row>
    <x:row r="40">
      <x:c r="A40" s="3"/>
      <x:c r="B40" s="3"/>
      <x:c r="C40" s="3"/>
      <x:c r="D40" s="3"/>
      <x:c r="E40" s="3"/>
      <x:c r="F40" s="3"/>
      <x:c r="G40" s="3"/>
    </x:row>
    <x:row r="41">
      <x:c r="A41" s="3"/>
      <x:c r="B41" s="3"/>
      <x:c r="C41" s="3"/>
      <x:c r="D41" s="3"/>
      <x:c r="E41" s="3"/>
      <x:c r="F41" s="3"/>
      <x:c r="G41" s="3"/>
    </x:row>
    <x:row r="42">
      <x:c r="A42" s="3"/>
      <x:c r="B42" s="3"/>
      <x:c r="C42" s="3"/>
      <x:c r="D42" s="3"/>
      <x:c r="E42" s="3"/>
      <x:c r="F42" s="3"/>
      <x:c r="G42" s="3"/>
    </x:row>
    <x:row r="43">
      <x:c r="A43" s="3"/>
      <x:c r="B43" s="3"/>
      <x:c r="C43" s="3"/>
      <x:c r="D43" s="3"/>
      <x:c r="E43" s="3"/>
      <x:c r="F43" s="3"/>
      <x:c r="G43" s="3"/>
    </x:row>
    <x:row r="44">
      <x:c r="A44" s="3"/>
      <x:c r="B44" s="3"/>
      <x:c r="C44" s="3"/>
      <x:c r="D44" s="3"/>
      <x:c r="E44" s="3"/>
      <x:c r="F44" s="3"/>
      <x:c r="G44" s="3"/>
    </x:row>
    <x:row r="45">
      <x:c r="A45" s="56" t="str">
        <x:v>Source: PR. Percent changes are formula-driven from the displayed Q2 2025 and Q2 2026 values; definitions remain distinct.</x:v>
      </x:c>
      <x:c r="B45" s="56" t="str">
        <x:v>Source: PR. Percent changes are formula-driven from the displayed Q2 2025 and Q2 2026 values; definitions remain distinct.</x:v>
      </x:c>
      <x:c r="C45" s="56" t="str">
        <x:v>Source: PR. Percent changes are formula-driven from the displayed Q2 2025 and Q2 2026 values; definitions remain distinct.</x:v>
      </x:c>
      <x:c r="D45" s="56" t="str">
        <x:v>Source: PR. Percent changes are formula-driven from the displayed Q2 2025 and Q2 2026 values; definitions remain distinct.</x:v>
      </x:c>
      <x:c r="E45" s="56" t="str">
        <x:v>Source: PR. Percent changes are formula-driven from the displayed Q2 2025 and Q2 2026 values; definitions remain distinct.</x:v>
      </x:c>
      <x:c r="F45" s="56" t="str">
        <x:v>Source: PR. Percent changes are formula-driven from the displayed Q2 2025 and Q2 2026 values; definitions remain distinct.</x:v>
      </x:c>
      <x:c r="G45" s="56" t="str">
        <x:v>Source: PR. Percent changes are formula-driven from the displayed Q2 2025 and Q2 2026 values; definitions remain distinct.</x:v>
      </x:c>
    </x:row>
  </x:sheetData>
  <x:mergeCells>
    <x:mergeCell ref="A1:G1"/>
    <x:mergeCell ref="A2:G2"/>
    <x:mergeCell ref="A4:G4"/>
    <x:mergeCell ref="A17:G17"/>
    <x:mergeCell ref="A24:G24"/>
    <x:mergeCell ref="A45:G45"/>
  </x:mergeCells>
  <x:pageMargins left="0.7" right="0.7" top="0.75" bottom="0.75" header="0.3" footer="0.3"/>
  <x:drawing xmlns:r="http://schemas.openxmlformats.org/officeDocument/2006/relationships" r:id="R7697cf144ffe40f8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1" hidden="0" customWidth="1"/>
  </x:cols>
  <x:sheetData>
    <x:row r="1" ht="28" customHeight="1">
      <x:c r="A1" s="4" t="str">
        <x:v>Segments</x:v>
      </x:c>
      <x:c r="B1" s="4" t="str">
        <x:v>Segments</x:v>
      </x:c>
      <x:c r="C1" s="4" t="str">
        <x:v>Segments</x:v>
      </x:c>
      <x:c r="D1" s="4" t="str">
        <x:v>Segments</x:v>
      </x:c>
      <x:c r="E1" s="4" t="str">
        <x:v>Segments</x:v>
      </x:c>
      <x:c r="F1" s="4" t="str">
        <x:v>Segments</x:v>
      </x:c>
    </x:row>
    <x:row r="2" ht="20" customHeight="1">
      <x:c r="A2" s="5" t="str">
        <x:v>Company-defined non-IFRS distributable earnings before realizations | US$ millions at Brookfield's share</x:v>
      </x:c>
      <x:c r="B2" s="5" t="str">
        <x:v>Company-defined non-IFRS distributable earnings before realizations | US$ millions at Brookfield's share</x:v>
      </x:c>
      <x:c r="C2" s="5" t="str">
        <x:v>Company-defined non-IFRS distributable earnings before realizations | US$ millions at Brookfield's share</x:v>
      </x:c>
      <x:c r="D2" s="5" t="str">
        <x:v>Company-defined non-IFRS distributable earnings before realizations | US$ millions at Brookfield's share</x:v>
      </x:c>
      <x:c r="E2" s="5" t="str">
        <x:v>Company-defined non-IFRS distributable earnings before realizations | US$ millions at Brookfield's share</x:v>
      </x:c>
      <x:c r="F2" s="5" t="str">
        <x:v>Company-defined non-IFRS distributable earnings before realizations | US$ millions at Brookfield's share</x:v>
      </x:c>
    </x:row>
    <x:row r="3">
      <x:c r="A3" s="6"/>
      <x:c r="B3" s="6"/>
      <x:c r="C3" s="6"/>
      <x:c r="D3" s="6"/>
      <x:c r="E3" s="6"/>
      <x:c r="F3" s="6"/>
    </x:row>
    <x:row r="4" ht="24" customHeight="1">
      <x:c r="A4" s="8" t="str">
        <x:v>Where the earnings growth came from</x:v>
      </x:c>
      <x:c r="B4" s="8" t="str">
        <x:v>Where the earnings growth came from</x:v>
      </x:c>
      <x:c r="C4" s="8" t="str">
        <x:v>Where the earnings growth came from</x:v>
      </x:c>
      <x:c r="D4" s="8" t="str">
        <x:v>Where the earnings growth came from</x:v>
      </x:c>
      <x:c r="E4" s="8" t="str">
        <x:v>Where the earnings growth came from</x:v>
      </x:c>
      <x:c r="F4" s="8" t="str">
        <x:v>Where the earnings growth came from</x:v>
      </x:c>
    </x:row>
    <x:row r="5">
      <x:c r="A5" s="3"/>
      <x:c r="B5" s="3"/>
      <x:c r="C5" s="3"/>
      <x:c r="D5" s="3"/>
      <x:c r="E5" s="3"/>
      <x:c r="F5" s="3"/>
    </x:row>
    <x:row r="6">
      <x:c r="A6" s="100" t="str">
        <x:v>Segment</x:v>
      </x:c>
      <x:c r="B6" s="108" t="str">
        <x:v>Q2 2025A</x:v>
      </x:c>
      <x:c r="C6" s="108" t="str">
        <x:v>Q2 2026A</x:v>
      </x:c>
      <x:c r="D6" s="108" t="str">
        <x:v>Change</x:v>
      </x:c>
      <x:c r="E6" s="108" t="str">
        <x:v>YoY</x:v>
      </x:c>
      <x:c r="F6" s="120" t="str">
        <x:v>Source</x:v>
      </x:c>
    </x:row>
    <x:row r="7">
      <x:c r="A7" s="101" t="str">
        <x:v>Asset Management</x:v>
      </x:c>
      <x:c r="B7" s="109" t="n">
        <x:v>650</x:v>
      </x:c>
      <x:c r="C7" s="109" t="n">
        <x:v>740</x:v>
      </x:c>
      <x:c r="D7" s="109" t="n">
        <x:f>C7-B7</x:f>
        <x:v>90</x:v>
      </x:c>
      <x:c r="E7" s="110" t="n">
        <x:f>C7/B7-1</x:f>
        <x:v>0.1384615384615384</x:v>
      </x:c>
      <x:c r="F7" s="121" t="str">
        <x:v>SUP</x:v>
      </x:c>
    </x:row>
    <x:row r="8">
      <x:c r="A8" s="102" t="str">
        <x:v>Wealth Solutions</x:v>
      </x:c>
      <x:c r="B8" s="111" t="n">
        <x:v>391</x:v>
      </x:c>
      <x:c r="C8" s="111" t="n">
        <x:v>480</x:v>
      </x:c>
      <x:c r="D8" s="111" t="n">
        <x:f>C8-B8</x:f>
        <x:v>89</x:v>
      </x:c>
      <x:c r="E8" s="112" t="n">
        <x:f>C8/B8-1</x:f>
        <x:v>0.2276214833759591</x:v>
      </x:c>
      <x:c r="F8" s="122" t="str">
        <x:v>SUP</x:v>
      </x:c>
    </x:row>
    <x:row r="9">
      <x:c r="A9" s="102" t="str">
        <x:v>Operating Businesses</x:v>
      </x:c>
      <x:c r="B9" s="111" t="n">
        <x:v>350</x:v>
      </x:c>
      <x:c r="C9" s="111" t="n">
        <x:v>361</x:v>
      </x:c>
      <x:c r="D9" s="111" t="n">
        <x:f>C9-B9</x:f>
        <x:v>11</x:v>
      </x:c>
      <x:c r="E9" s="112" t="n">
        <x:f>C9/B9-1</x:f>
        <x:v>0.03142857142857136</x:v>
      </x:c>
      <x:c r="F9" s="122" t="str">
        <x:v>SUP</x:v>
      </x:c>
    </x:row>
    <x:row r="10">
      <x:c r="A10" s="102" t="str">
        <x:v>Corporate activities</x:v>
      </x:c>
      <x:c r="B10" s="111" t="n">
        <x:v>-138</x:v>
      </x:c>
      <x:c r="C10" s="111" t="n">
        <x:v>-154</x:v>
      </x:c>
      <x:c r="D10" s="111" t="n">
        <x:f>C10-B10</x:f>
        <x:v>-16</x:v>
      </x:c>
      <x:c r="E10" s="112" t="str">
        <x:f>TEXT(ABS((C10-B10)/B10),"0.0%")&amp;" more negative"</x:f>
        <x:v>11.6% more negative</x:v>
      </x:c>
      <x:c r="F10" s="122" t="str">
        <x:v>SUP</x:v>
      </x:c>
    </x:row>
    <x:row r="11">
      <x:c r="A11" s="104" t="str">
        <x:v>Calculated segment total</x:v>
      </x:c>
      <x:c r="B11" s="115" t="n">
        <x:f>SUM(B7:B10)</x:f>
        <x:v>1253</x:v>
      </x:c>
      <x:c r="C11" s="115" t="n">
        <x:f>SUM(C7:C10)</x:f>
        <x:v>1427</x:v>
      </x:c>
      <x:c r="D11" s="115" t="n">
        <x:f>C11-B11</x:f>
        <x:v>174</x:v>
      </x:c>
      <x:c r="E11" s="116" t="n">
        <x:f>C11/B11-1</x:f>
        <x:v>0.13886671987230637</x:v>
      </x:c>
      <x:c r="F11" s="123" t="str">
        <x:v>Derived</x:v>
      </x:c>
    </x:row>
    <x:row r="12">
      <x:c r="A12" s="118"/>
      <x:c r="B12" s="124"/>
      <x:c r="C12" s="124"/>
      <x:c r="D12" s="124"/>
      <x:c r="E12" s="124"/>
      <x:c r="F12" s="3"/>
    </x:row>
    <x:row r="13">
      <x:c r="A13" s="118"/>
      <x:c r="B13" s="124"/>
      <x:c r="C13" s="124"/>
      <x:c r="D13" s="124"/>
      <x:c r="E13" s="124"/>
      <x:c r="F13" s="3"/>
    </x:row>
    <x:row r="14" ht="25" customHeight="1">
      <x:c r="A14" s="119" t="str">
        <x:v>Published-total reconciliation</x:v>
      </x:c>
      <x:c r="B14" s="125" t="str">
        <x:v>Published-total reconciliation</x:v>
      </x:c>
      <x:c r="C14" s="125" t="str">
        <x:v>Published-total reconciliation</x:v>
      </x:c>
      <x:c r="D14" s="125" t="str">
        <x:v>Published-total reconciliation</x:v>
      </x:c>
      <x:c r="E14" s="125" t="str">
        <x:v>Published-total reconciliation</x:v>
      </x:c>
      <x:c r="F14" s="19" t="str">
        <x:v>Published-total reconciliation</x:v>
      </x:c>
    </x:row>
    <x:row r="15">
      <x:c r="A15" s="118"/>
      <x:c r="B15" s="124"/>
      <x:c r="C15" s="124"/>
      <x:c r="D15" s="124"/>
      <x:c r="E15" s="124"/>
      <x:c r="F15" s="3"/>
    </x:row>
    <x:row r="16">
      <x:c r="A16" s="100" t="str">
        <x:v>Measure</x:v>
      </x:c>
      <x:c r="B16" s="108" t="str">
        <x:v>Q2 2026</x:v>
      </x:c>
      <x:c r="C16" s="108" t="str">
        <x:v>Status / source</x:v>
      </x:c>
      <x:c r="D16" s="124"/>
      <x:c r="E16" s="124"/>
      <x:c r="F16" s="3"/>
    </x:row>
    <x:row r="17">
      <x:c r="A17" s="101" t="str">
        <x:v>Calculated segment total</x:v>
      </x:c>
      <x:c r="B17" s="109" t="n">
        <x:f>C11</x:f>
        <x:v>1427</x:v>
      </x:c>
      <x:c r="C17" s="126" t="str">
        <x:v>Derived</x:v>
      </x:c>
      <x:c r="D17" s="124"/>
      <x:c r="E17" s="124"/>
      <x:c r="F17" s="3"/>
    </x:row>
    <x:row r="18">
      <x:c r="A18" s="102" t="str">
        <x:v>Published DE before realizations</x:v>
      </x:c>
      <x:c r="B18" s="111" t="n">
        <x:f>'Quarterly Results'!D10</x:f>
        <x:v>1427</x:v>
      </x:c>
      <x:c r="C18" s="127" t="str">
        <x:v>PR</x:v>
      </x:c>
      <x:c r="D18" s="124"/>
      <x:c r="E18" s="124"/>
      <x:c r="F18" s="3"/>
    </x:row>
    <x:row r="19">
      <x:c r="A19" s="102" t="str">
        <x:v>Difference</x:v>
      </x:c>
      <x:c r="B19" s="111" t="n">
        <x:f>B17-B18</x:f>
        <x:v>0</x:v>
      </x:c>
      <x:c r="C19" s="127" t="str">
        <x:v>Derived</x:v>
      </x:c>
      <x:c r="D19" s="124"/>
      <x:c r="E19" s="124"/>
      <x:c r="F19" s="3"/>
    </x:row>
    <x:row r="20">
      <x:c r="A20" s="102" t="str">
        <x:v>Status</x:v>
      </x:c>
      <x:c r="B20" s="128" t="str">
        <x:f>IF(ABS(B19)&lt;=0,"OK","FAIL")</x:f>
        <x:v>OK</x:v>
      </x:c>
      <x:c r="C20" s="127" t="str">
        <x:v>Check</x:v>
      </x:c>
      <x:c r="D20" s="124"/>
      <x:c r="E20" s="124"/>
      <x:c r="F20" s="3"/>
    </x:row>
    <x:row r="21">
      <x:c r="A21" s="3"/>
      <x:c r="B21" s="3"/>
      <x:c r="C21" s="3"/>
      <x:c r="D21" s="3"/>
      <x:c r="E21" s="3"/>
      <x:c r="F21" s="3"/>
    </x:row>
    <x:row r="22">
      <x:c r="A22" s="3"/>
      <x:c r="B22" s="3"/>
      <x:c r="C22" s="3"/>
      <x:c r="D22" s="3"/>
      <x:c r="E22" s="3"/>
      <x:c r="F22" s="3"/>
    </x:row>
    <x:row r="23">
      <x:c r="A23" s="3"/>
      <x:c r="B23" s="3"/>
      <x:c r="C23" s="3"/>
      <x:c r="D23" s="3"/>
      <x:c r="E23" s="3"/>
      <x:c r="F23" s="3"/>
    </x:row>
    <x:row r="24">
      <x:c r="A24" s="3"/>
      <x:c r="B24" s="3"/>
      <x:c r="C24" s="3"/>
      <x:c r="D24" s="3"/>
      <x:c r="E24" s="3"/>
      <x:c r="F24" s="3"/>
    </x:row>
    <x:row r="25">
      <x:c r="A25" s="3"/>
      <x:c r="B25" s="3"/>
      <x:c r="C25" s="3"/>
      <x:c r="D25" s="3"/>
      <x:c r="E25" s="3"/>
      <x:c r="F25" s="3"/>
    </x:row>
    <x:row r="26">
      <x:c r="A26" s="3"/>
      <x:c r="B26" s="3"/>
      <x:c r="C26" s="3"/>
      <x:c r="D26" s="3"/>
      <x:c r="E26" s="3"/>
      <x:c r="F26" s="3"/>
    </x:row>
    <x:row r="27">
      <x:c r="A27" s="3"/>
      <x:c r="B27" s="3"/>
      <x:c r="C27" s="3"/>
      <x:c r="D27" s="3"/>
      <x:c r="E27" s="3"/>
      <x:c r="F27" s="3"/>
    </x:row>
    <x:row r="28">
      <x:c r="A28" s="3"/>
      <x:c r="B28" s="3"/>
      <x:c r="C28" s="3"/>
      <x:c r="D28" s="3"/>
      <x:c r="E28" s="3"/>
      <x:c r="F28" s="3"/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  <x:row r="31">
      <x:c r="A31" s="3"/>
      <x:c r="B31" s="3"/>
      <x:c r="C31" s="3"/>
      <x:c r="D31" s="3"/>
      <x:c r="E31" s="3"/>
      <x:c r="F31" s="3"/>
    </x:row>
    <x:row r="32">
      <x:c r="A32" s="3"/>
      <x:c r="B32" s="3"/>
      <x:c r="C32" s="3"/>
      <x:c r="D32" s="3"/>
      <x:c r="E32" s="3"/>
      <x:c r="F32" s="3"/>
    </x:row>
    <x:row r="33">
      <x:c r="A33" s="3"/>
      <x:c r="B33" s="3"/>
      <x:c r="C33" s="3"/>
      <x:c r="D33" s="3"/>
      <x:c r="E33" s="3"/>
      <x:c r="F33" s="3"/>
    </x:row>
    <x:row r="34">
      <x:c r="A34" s="3"/>
      <x:c r="B34" s="3"/>
      <x:c r="C34" s="3"/>
      <x:c r="D34" s="3"/>
      <x:c r="E34" s="3"/>
      <x:c r="F34" s="3"/>
    </x:row>
    <x:row r="35">
      <x:c r="A35" s="3"/>
      <x:c r="B35" s="3"/>
      <x:c r="C35" s="3"/>
      <x:c r="D35" s="3"/>
      <x:c r="E35" s="3"/>
      <x:c r="F35" s="3"/>
    </x:row>
    <x:row r="36">
      <x:c r="A36" s="3"/>
      <x:c r="B36" s="3"/>
      <x:c r="C36" s="3"/>
      <x:c r="D36" s="3"/>
      <x:c r="E36" s="3"/>
      <x:c r="F36" s="3"/>
    </x:row>
    <x:row r="37">
      <x:c r="A37" s="3"/>
      <x:c r="B37" s="3"/>
      <x:c r="C37" s="3"/>
      <x:c r="D37" s="3"/>
      <x:c r="E37" s="3"/>
      <x:c r="F37" s="3"/>
    </x:row>
    <x:row r="38">
      <x:c r="A38" s="3"/>
      <x:c r="B38" s="3"/>
      <x:c r="C38" s="3"/>
      <x:c r="D38" s="3"/>
      <x:c r="E38" s="3"/>
      <x:c r="F38" s="3"/>
    </x:row>
    <x:row r="39">
      <x:c r="A39" s="3"/>
      <x:c r="B39" s="3"/>
      <x:c r="C39" s="3"/>
      <x:c r="D39" s="3"/>
      <x:c r="E39" s="3"/>
      <x:c r="F39" s="3"/>
    </x:row>
    <x:row r="40">
      <x:c r="A40" s="3"/>
      <x:c r="B40" s="3"/>
      <x:c r="C40" s="3"/>
      <x:c r="D40" s="3"/>
      <x:c r="E40" s="3"/>
      <x:c r="F40" s="3"/>
    </x:row>
    <x:row r="41">
      <x:c r="A41" s="3"/>
      <x:c r="B41" s="3"/>
      <x:c r="C41" s="3"/>
      <x:c r="D41" s="3"/>
      <x:c r="E41" s="3"/>
      <x:c r="F41" s="3"/>
    </x:row>
    <x:row r="42">
      <x:c r="A42" s="56" t="str">
        <x:v>Source: SUP. The calculated total is excluded from the chart so the four reported components are not double-counted.</x:v>
      </x:c>
      <x:c r="B42" s="56" t="str">
        <x:v>Source: SUP. The calculated total is excluded from the chart so the four reported components are not double-counted.</x:v>
      </x:c>
      <x:c r="C42" s="56" t="str">
        <x:v>Source: SUP. The calculated total is excluded from the chart so the four reported components are not double-counted.</x:v>
      </x:c>
      <x:c r="D42" s="56" t="str">
        <x:v>Source: SUP. The calculated total is excluded from the chart so the four reported components are not double-counted.</x:v>
      </x:c>
      <x:c r="E42" s="56" t="str">
        <x:v>Source: SUP. The calculated total is excluded from the chart so the four reported components are not double-counted.</x:v>
      </x:c>
      <x:c r="F42" s="56" t="str">
        <x:v>Source: SUP. The calculated total is excluded from the chart so the four reported components are not double-counted.</x:v>
      </x:c>
    </x:row>
  </x:sheetData>
  <x:mergeCells>
    <x:mergeCell ref="A1:F1"/>
    <x:mergeCell ref="A2:F2"/>
    <x:mergeCell ref="A4:F4"/>
    <x:mergeCell ref="A14:F14"/>
    <x:mergeCell ref="A42:F42"/>
  </x:mergeCells>
  <x:pageMargins left="0.7" right="0.7" top="0.75" bottom="0.75" header="0.3" footer="0.3"/>
  <x:drawing xmlns:r="http://schemas.openxmlformats.org/officeDocument/2006/relationships" r:id="R6415719947cc4c7a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8" hidden="0" customWidth="1"/>
    <x:col min="3" max="3" width="18" hidden="0" customWidth="1"/>
    <x:col min="4" max="4" width="17" hidden="0" customWidth="1"/>
    <x:col min="5" max="5" width="17" hidden="0" customWidth="1"/>
    <x:col min="6" max="6" width="11" hidden="0" customWidth="1"/>
  </x:cols>
  <x:sheetData>
    <x:row r="1" ht="28" customHeight="1">
      <x:c r="A1" s="4" t="str">
        <x:v>Asset Management &amp; Wealth Solutions</x:v>
      </x:c>
      <x:c r="B1" s="4" t="str">
        <x:v>Asset Management &amp; Wealth Solutions</x:v>
      </x:c>
      <x:c r="C1" s="4" t="str">
        <x:v>Asset Management &amp; Wealth Solutions</x:v>
      </x:c>
      <x:c r="D1" s="4" t="str">
        <x:v>Asset Management &amp; Wealth Solutions</x:v>
      </x:c>
      <x:c r="E1" s="4" t="str">
        <x:v>Asset Management &amp; Wealth Solutions</x:v>
      </x:c>
      <x:c r="F1" s="4" t="str">
        <x:v>Asset Management &amp; Wealth Solutions</x:v>
      </x:c>
    </x:row>
    <x:row r="2" ht="20" customHeight="1">
      <x:c r="A2" s="5" t="str">
        <x:v>Company-defined non-IFRS operating metrics and accumulated carried interest</x:v>
      </x:c>
      <x:c r="B2" s="5" t="str">
        <x:v>Company-defined non-IFRS operating metrics and accumulated carried interest</x:v>
      </x:c>
      <x:c r="C2" s="5" t="str">
        <x:v>Company-defined non-IFRS operating metrics and accumulated carried interest</x:v>
      </x:c>
      <x:c r="D2" s="5" t="str">
        <x:v>Company-defined non-IFRS operating metrics and accumulated carried interest</x:v>
      </x:c>
      <x:c r="E2" s="5" t="str">
        <x:v>Company-defined non-IFRS operating metrics and accumulated carried interest</x:v>
      </x:c>
      <x:c r="F2" s="5" t="str">
        <x:v>Company-defined non-IFRS operating metrics and accumulated carried interest</x:v>
      </x:c>
    </x:row>
    <x:row r="3">
      <x:c r="A3" s="6"/>
      <x:c r="B3" s="6"/>
      <x:c r="C3" s="6"/>
      <x:c r="D3" s="6"/>
      <x:c r="E3" s="6"/>
      <x:c r="F3" s="6"/>
    </x:row>
    <x:row r="4" ht="24" customHeight="1">
      <x:c r="A4" s="8" t="str">
        <x:v>Asset Management operating evidence</x:v>
      </x:c>
      <x:c r="B4" s="8" t="str">
        <x:v>Asset Management operating evidence</x:v>
      </x:c>
      <x:c r="C4" s="8" t="str">
        <x:v>Asset Management operating evidence</x:v>
      </x:c>
      <x:c r="D4" s="8" t="str">
        <x:v>Asset Management operating evidence</x:v>
      </x:c>
      <x:c r="E4" s="8" t="str">
        <x:v>Asset Management operating evidence</x:v>
      </x:c>
      <x:c r="F4" s="8" t="str">
        <x:v>Asset Management operating evidence</x:v>
      </x:c>
    </x:row>
    <x:row r="5">
      <x:c r="A5" s="3"/>
      <x:c r="B5" s="3"/>
      <x:c r="C5" s="3"/>
      <x:c r="D5" s="3"/>
      <x:c r="E5" s="3"/>
      <x:c r="F5" s="3"/>
    </x:row>
    <x:row r="6">
      <x:c r="A6" s="100" t="str">
        <x:v>Metric</x:v>
      </x:c>
      <x:c r="B6" s="108" t="str">
        <x:v>Prior period</x:v>
      </x:c>
      <x:c r="C6" s="108" t="str">
        <x:v>Current period</x:v>
      </x:c>
      <x:c r="D6" s="108" t="str">
        <x:v>Change</x:v>
      </x:c>
      <x:c r="E6" s="108" t="str">
        <x:v>YoY</x:v>
      </x:c>
      <x:c r="F6" s="120" t="str">
        <x:v>Source</x:v>
      </x:c>
    </x:row>
    <x:row r="7">
      <x:c r="A7" s="101" t="str">
        <x:v>Fee-bearing capital</x:v>
      </x:c>
      <x:c r="B7" s="109" t="n">
        <x:v>562735</x:v>
      </x:c>
      <x:c r="C7" s="109" t="n">
        <x:v>672159</x:v>
      </x:c>
      <x:c r="D7" s="109" t="n">
        <x:f>C7-B7</x:f>
        <x:v>109424</x:v>
      </x:c>
      <x:c r="E7" s="110" t="n">
        <x:f>C7/B7-1</x:f>
        <x:v>0.1944503185335904</x:v>
      </x:c>
      <x:c r="F7" s="121" t="str">
        <x:v>SUP</x:v>
      </x:c>
    </x:row>
    <x:row r="8">
      <x:c r="A8" s="102" t="str">
        <x:v>Fee revenue</x:v>
      </x:c>
      <x:c r="B8" s="111" t="n">
        <x:v>1285</x:v>
      </x:c>
      <x:c r="C8" s="111" t="n">
        <x:v>1494</x:v>
      </x:c>
      <x:c r="D8" s="111" t="n">
        <x:f>C8-B8</x:f>
        <x:v>209</x:v>
      </x:c>
      <x:c r="E8" s="112" t="n">
        <x:f>C8/B8-1</x:f>
        <x:v>0.16264591439688725</x:v>
      </x:c>
      <x:c r="F8" s="122" t="str">
        <x:v>SUP</x:v>
      </x:c>
    </x:row>
    <x:row r="9">
      <x:c r="A9" s="102" t="str">
        <x:v>Fee-related earnings</x:v>
      </x:c>
      <x:c r="B9" s="111" t="n">
        <x:v>676</x:v>
      </x:c>
      <x:c r="C9" s="111" t="n">
        <x:v>808</x:v>
      </x:c>
      <x:c r="D9" s="111" t="n">
        <x:f>C9-B9</x:f>
        <x:v>132</x:v>
      </x:c>
      <x:c r="E9" s="112" t="n">
        <x:f>C9/B9-1</x:f>
        <x:v>0.19526627218934922</x:v>
      </x:c>
      <x:c r="F9" s="122" t="str">
        <x:v>SUP</x:v>
      </x:c>
    </x:row>
    <x:row r="10">
      <x:c r="A10" s="102" t="str">
        <x:v>Fee-related earnings margin at Brookfield's share</x:v>
      </x:c>
      <x:c r="B10" s="127"/>
      <x:c r="C10" s="112" t="n">
        <x:v>0.57</x:v>
      </x:c>
      <x:c r="D10" s="127"/>
      <x:c r="E10" s="127"/>
      <x:c r="F10" s="122" t="str">
        <x:v>SUP</x:v>
      </x:c>
    </x:row>
    <x:row r="11">
      <x:c r="A11" s="102" t="str">
        <x:v>Quarterly fundraising</x:v>
      </x:c>
      <x:c r="B11" s="127"/>
      <x:c r="C11" s="111" t="n">
        <x:v>77000</x:v>
      </x:c>
      <x:c r="D11" s="127"/>
      <x:c r="E11" s="127"/>
      <x:c r="F11" s="122" t="str">
        <x:v>PR</x:v>
      </x:c>
    </x:row>
    <x:row r="12">
      <x:c r="A12" s="102" t="str">
        <x:v>Last-twelve-month fundraising</x:v>
      </x:c>
      <x:c r="B12" s="127"/>
      <x:c r="C12" s="111" t="n">
        <x:v>163000</x:v>
      </x:c>
      <x:c r="D12" s="127"/>
      <x:c r="E12" s="127"/>
      <x:c r="F12" s="130" t="str">
        <x:v>PR</x:v>
      </x:c>
    </x:row>
    <x:row r="13">
      <x:c r="A13" s="118"/>
      <x:c r="B13" s="124"/>
      <x:c r="C13" s="124"/>
      <x:c r="D13" s="124"/>
      <x:c r="E13" s="124"/>
      <x:c r="F13" s="118"/>
    </x:row>
    <x:row r="14">
      <x:c r="A14" s="118"/>
      <x:c r="B14" s="124"/>
      <x:c r="C14" s="124"/>
      <x:c r="D14" s="124"/>
      <x:c r="E14" s="124"/>
      <x:c r="F14" s="118"/>
    </x:row>
    <x:row r="15" ht="25" customHeight="1">
      <x:c r="A15" s="119" t="str">
        <x:v>Wealth Solutions</x:v>
      </x:c>
      <x:c r="B15" s="125" t="str">
        <x:v>Wealth Solutions</x:v>
      </x:c>
      <x:c r="C15" s="125" t="str">
        <x:v>Wealth Solutions</x:v>
      </x:c>
      <x:c r="D15" s="125" t="str">
        <x:v>Wealth Solutions</x:v>
      </x:c>
      <x:c r="E15" s="125" t="str">
        <x:v>Wealth Solutions</x:v>
      </x:c>
      <x:c r="F15" s="119" t="str">
        <x:v>Wealth Solutions</x:v>
      </x:c>
    </x:row>
    <x:row r="16">
      <x:c r="A16" s="118"/>
      <x:c r="B16" s="124"/>
      <x:c r="C16" s="124"/>
      <x:c r="D16" s="124"/>
      <x:c r="E16" s="124"/>
      <x:c r="F16" s="118"/>
    </x:row>
    <x:row r="17">
      <x:c r="A17" s="100" t="str">
        <x:v>Metric</x:v>
      </x:c>
      <x:c r="B17" s="108" t="str">
        <x:v>Prior period</x:v>
      </x:c>
      <x:c r="C17" s="108" t="str">
        <x:v>Current period</x:v>
      </x:c>
      <x:c r="D17" s="108" t="str">
        <x:v>Change</x:v>
      </x:c>
      <x:c r="E17" s="108" t="str">
        <x:v>YoY</x:v>
      </x:c>
      <x:c r="F17" s="120" t="str">
        <x:v>Source</x:v>
      </x:c>
    </x:row>
    <x:row r="18">
      <x:c r="A18" s="101" t="str">
        <x:v>Distributable earnings</x:v>
      </x:c>
      <x:c r="B18" s="109" t="n">
        <x:v>391</x:v>
      </x:c>
      <x:c r="C18" s="109" t="n">
        <x:v>480</x:v>
      </x:c>
      <x:c r="D18" s="109" t="n">
        <x:f>C18-B18</x:f>
        <x:v>89</x:v>
      </x:c>
      <x:c r="E18" s="110" t="n">
        <x:f>C18/B18-1</x:f>
        <x:v>0.2276214833759591</x:v>
      </x:c>
      <x:c r="F18" s="121" t="str">
        <x:v>PR</x:v>
      </x:c>
    </x:row>
    <x:row r="19">
      <x:c r="A19" s="102" t="str">
        <x:v>Insurance assets</x:v>
      </x:c>
      <x:c r="B19" s="127"/>
      <x:c r="C19" s="111" t="n">
        <x:v>190715</x:v>
      </x:c>
      <x:c r="D19" s="127"/>
      <x:c r="E19" s="127"/>
      <x:c r="F19" s="122" t="str">
        <x:v>SUP</x:v>
      </x:c>
    </x:row>
    <x:row r="20">
      <x:c r="A20" s="102" t="str">
        <x:v>Average net investment yield</x:v>
      </x:c>
      <x:c r="B20" s="127"/>
      <x:c r="C20" s="112" t="n">
        <x:v>0.057</x:v>
      </x:c>
      <x:c r="D20" s="127"/>
      <x:c r="E20" s="127"/>
      <x:c r="F20" s="122" t="str">
        <x:v>PR</x:v>
      </x:c>
    </x:row>
    <x:row r="21">
      <x:c r="A21" s="102" t="str">
        <x:v>North American gross spread</x:v>
      </x:c>
      <x:c r="B21" s="127"/>
      <x:c r="C21" s="112" t="n">
        <x:v>0.022</x:v>
      </x:c>
      <x:c r="D21" s="127"/>
      <x:c r="E21" s="127"/>
      <x:c r="F21" s="122" t="str">
        <x:v>PR</x:v>
      </x:c>
    </x:row>
    <x:row r="22">
      <x:c r="A22" s="102" t="str">
        <x:v>North American combined ratio</x:v>
      </x:c>
      <x:c r="B22" s="127"/>
      <x:c r="C22" s="112" t="n">
        <x:v>0.99</x:v>
      </x:c>
      <x:c r="D22" s="127"/>
      <x:c r="E22" s="127"/>
      <x:c r="F22" s="130" t="str">
        <x:v>PR</x:v>
      </x:c>
    </x:row>
    <x:row r="23" ht="18" customHeight="1">
      <x:c r="A23" s="129" t="str">
        <x:v>Insurance assets use the exact $190,715 million supplemental value; the press release rounds this figure to $191 billion.</x:v>
      </x:c>
      <x:c r="B23" s="134" t="str">
        <x:v>Insurance assets use the exact $190,715 million supplemental value; the press release rounds this figure to $191 billion.</x:v>
      </x:c>
      <x:c r="C23" s="134" t="str">
        <x:v>Insurance assets use the exact $190,715 million supplemental value; the press release rounds this figure to $191 billion.</x:v>
      </x:c>
      <x:c r="D23" s="134" t="str">
        <x:v>Insurance assets use the exact $190,715 million supplemental value; the press release rounds this figure to $191 billion.</x:v>
      </x:c>
      <x:c r="E23" s="134" t="str">
        <x:v>Insurance assets use the exact $190,715 million supplemental value; the press release rounds this figure to $191 billion.</x:v>
      </x:c>
      <x:c r="F23" s="56" t="str">
        <x:v>Insurance assets use the exact $190,715 million supplemental value; the press release rounds this figure to $191 billion.</x:v>
      </x:c>
    </x:row>
    <x:row r="24">
      <x:c r="A24" s="118"/>
      <x:c r="B24" s="124"/>
      <x:c r="C24" s="124"/>
      <x:c r="D24" s="124"/>
      <x:c r="E24" s="124"/>
      <x:c r="F24" s="3"/>
    </x:row>
    <x:row r="25" ht="25" customHeight="1">
      <x:c r="A25" s="119" t="str">
        <x:v>Accumulated carried interest</x:v>
      </x:c>
      <x:c r="B25" s="125" t="str">
        <x:v>Accumulated carried interest</x:v>
      </x:c>
      <x:c r="C25" s="125" t="str">
        <x:v>Accumulated carried interest</x:v>
      </x:c>
      <x:c r="D25" s="125" t="str">
        <x:v>Accumulated carried interest</x:v>
      </x:c>
      <x:c r="E25" s="125" t="str">
        <x:v>Accumulated carried interest</x:v>
      </x:c>
      <x:c r="F25" s="19" t="str">
        <x:v>Accumulated carried interest</x:v>
      </x:c>
    </x:row>
    <x:row r="26">
      <x:c r="A26" s="118"/>
      <x:c r="B26" s="124"/>
      <x:c r="C26" s="124"/>
      <x:c r="D26" s="124"/>
      <x:c r="E26" s="124"/>
      <x:c r="F26" s="3"/>
    </x:row>
    <x:row r="27">
      <x:c r="A27" s="100" t="str">
        <x:v>Bridge item</x:v>
      </x:c>
      <x:c r="B27" s="108" t="str">
        <x:v>US$ millions</x:v>
      </x:c>
      <x:c r="C27" s="108" t="str">
        <x:v>Source / basis</x:v>
      </x:c>
      <x:c r="D27" s="124"/>
      <x:c r="E27" s="124"/>
      <x:c r="F27" s="3"/>
    </x:row>
    <x:row r="28">
      <x:c r="A28" s="101" t="str">
        <x:v>Opening accumulated net carry</x:v>
      </x:c>
      <x:c r="B28" s="109" t="n">
        <x:v>7883</x:v>
      </x:c>
      <x:c r="C28" s="135" t="str">
        <x:v>SUP</x:v>
      </x:c>
      <x:c r="D28" s="124"/>
      <x:c r="E28" s="124"/>
      <x:c r="F28" s="3"/>
    </x:row>
    <x:row r="29">
      <x:c r="A29" s="102" t="str">
        <x:v>Generated and foreign-exchange movement, net</x:v>
      </x:c>
      <x:c r="B29" s="111" t="n">
        <x:v>821</x:v>
      </x:c>
      <x:c r="C29" s="136" t="str">
        <x:v>SUP</x:v>
      </x:c>
      <x:c r="D29" s="124"/>
      <x:c r="E29" s="124"/>
      <x:c r="F29" s="3"/>
    </x:row>
    <x:row r="30">
      <x:c r="A30" s="102" t="str">
        <x:v>Realized, net</x:v>
      </x:c>
      <x:c r="B30" s="111" t="n">
        <x:v>-128</x:v>
      </x:c>
      <x:c r="C30" s="136" t="str">
        <x:v>SUP</x:v>
      </x:c>
      <x:c r="D30" s="124"/>
      <x:c r="E30" s="124"/>
      <x:c r="F30" s="3"/>
    </x:row>
    <x:row r="31">
      <x:c r="A31" s="104" t="str">
        <x:v>Calculated ending accumulated net carry</x:v>
      </x:c>
      <x:c r="B31" s="115" t="n">
        <x:f>SUM(B28:B30)</x:f>
        <x:v>8576</x:v>
      </x:c>
      <x:c r="C31" s="137" t="str">
        <x:v>Derived</x:v>
      </x:c>
      <x:c r="D31" s="124"/>
      <x:c r="E31" s="124"/>
      <x:c r="F31" s="3"/>
    </x:row>
    <x:row r="32">
      <x:c r="A32" s="102" t="str">
        <x:v>Published ending accumulated net carry</x:v>
      </x:c>
      <x:c r="B32" s="111" t="n">
        <x:v>8576</x:v>
      </x:c>
      <x:c r="C32" s="136" t="str">
        <x:v>SUP</x:v>
      </x:c>
      <x:c r="D32" s="124"/>
      <x:c r="E32" s="124"/>
      <x:c r="F32" s="3"/>
    </x:row>
    <x:row r="33">
      <x:c r="A33" s="102" t="str">
        <x:v>Difference</x:v>
      </x:c>
      <x:c r="B33" s="111" t="n">
        <x:f>B31-B32</x:f>
        <x:v>0</x:v>
      </x:c>
      <x:c r="C33" s="136" t="str">
        <x:v>Check</x:v>
      </x:c>
      <x:c r="D33" s="124"/>
      <x:c r="E33" s="124"/>
      <x:c r="F33" s="3"/>
    </x:row>
    <x:row r="34">
      <x:c r="A34" s="102" t="str">
        <x:v>Ending net carry attributable to Brookfield</x:v>
      </x:c>
      <x:c r="B34" s="111" t="n">
        <x:v>6778</x:v>
      </x:c>
      <x:c r="C34" s="136" t="str">
        <x:v>SUP</x:v>
      </x:c>
      <x:c r="D34" s="124"/>
      <x:c r="E34" s="124"/>
      <x:c r="F34" s="3"/>
    </x:row>
    <x:row r="35">
      <x:c r="A35" s="3"/>
      <x:c r="B35" s="3"/>
      <x:c r="C35" s="3"/>
      <x:c r="D35" s="3"/>
      <x:c r="E35" s="3"/>
      <x:c r="F35" s="3"/>
    </x:row>
    <x:row r="36">
      <x:c r="A36" s="3"/>
      <x:c r="B36" s="3"/>
      <x:c r="C36" s="3"/>
      <x:c r="D36" s="3"/>
      <x:c r="E36" s="3"/>
      <x:c r="F36" s="3"/>
    </x:row>
    <x:row r="37">
      <x:c r="A37" s="3"/>
      <x:c r="B37" s="3"/>
      <x:c r="C37" s="3"/>
      <x:c r="D37" s="3"/>
      <x:c r="E37" s="3"/>
      <x:c r="F37" s="3"/>
    </x:row>
    <x:row r="38">
      <x:c r="A38" s="3"/>
      <x:c r="B38" s="3"/>
      <x:c r="C38" s="3"/>
      <x:c r="D38" s="3"/>
      <x:c r="E38" s="3"/>
      <x:c r="F38" s="3"/>
    </x:row>
  </x:sheetData>
  <x:mergeCells>
    <x:mergeCell ref="A1:F1"/>
    <x:mergeCell ref="A2:F2"/>
    <x:mergeCell ref="A4:F4"/>
    <x:mergeCell ref="A15:F15"/>
    <x:mergeCell ref="A23:F23"/>
    <x:mergeCell ref="A25:F25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9" hidden="0" customWidth="1"/>
    <x:col min="3" max="3" width="19" hidden="0" customWidth="1"/>
    <x:col min="4" max="4" width="17" hidden="0" customWidth="1"/>
    <x:col min="5" max="5" width="16" hidden="0" customWidth="1"/>
    <x:col min="6" max="6" width="11" hidden="0" customWidth="1"/>
  </x:cols>
  <x:sheetData>
    <x:row r="1" ht="28" customHeight="1">
      <x:c r="A1" s="4" t="str">
        <x:v>Capital &amp; Liquidity</x:v>
      </x:c>
      <x:c r="B1" s="4" t="str">
        <x:v>Capital &amp; Liquidity</x:v>
      </x:c>
      <x:c r="C1" s="4" t="str">
        <x:v>Capital &amp; Liquidity</x:v>
      </x:c>
      <x:c r="D1" s="4" t="str">
        <x:v>Capital &amp; Liquidity</x:v>
      </x:c>
      <x:c r="E1" s="4" t="str">
        <x:v>Capital &amp; Liquidity</x:v>
      </x:c>
      <x:c r="F1" s="4" t="str">
        <x:v>Capital &amp; Liquidity</x:v>
      </x:c>
    </x:row>
    <x:row r="2" ht="20" customHeight="1">
      <x:c r="A2" s="5" t="str">
        <x:v>Capital, allocation and balance-sheet figures already published in the Q2 analysis</x:v>
      </x:c>
      <x:c r="B2" s="5" t="str">
        <x:v>Capital, allocation and balance-sheet figures already published in the Q2 analysis</x:v>
      </x:c>
      <x:c r="C2" s="5" t="str">
        <x:v>Capital, allocation and balance-sheet figures already published in the Q2 analysis</x:v>
      </x:c>
      <x:c r="D2" s="5" t="str">
        <x:v>Capital, allocation and balance-sheet figures already published in the Q2 analysis</x:v>
      </x:c>
      <x:c r="E2" s="5" t="str">
        <x:v>Capital, allocation and balance-sheet figures already published in the Q2 analysis</x:v>
      </x:c>
      <x:c r="F2" s="5" t="str">
        <x:v>Capital, allocation and balance-sheet figures already published in the Q2 analysis</x:v>
      </x:c>
    </x:row>
    <x:row r="3">
      <x:c r="A3" s="6"/>
      <x:c r="B3" s="6"/>
      <x:c r="C3" s="6"/>
      <x:c r="D3" s="6"/>
      <x:c r="E3" s="6"/>
      <x:c r="F3" s="6"/>
    </x:row>
    <x:row r="4" ht="24" customHeight="1">
      <x:c r="A4" s="8" t="str">
        <x:v>Capital capacity is broader than cash</x:v>
      </x:c>
      <x:c r="B4" s="8" t="str">
        <x:v>Capital capacity is broader than cash</x:v>
      </x:c>
      <x:c r="C4" s="8" t="str">
        <x:v>Capital capacity is broader than cash</x:v>
      </x:c>
      <x:c r="D4" s="8" t="str">
        <x:v>Capital capacity is broader than cash</x:v>
      </x:c>
      <x:c r="E4" s="8" t="str">
        <x:v>Capital capacity is broader than cash</x:v>
      </x:c>
      <x:c r="F4" s="8" t="str">
        <x:v>Capital capacity is broader than cash</x:v>
      </x:c>
    </x:row>
    <x:row r="5">
      <x:c r="A5" s="3"/>
      <x:c r="B5" s="3"/>
      <x:c r="C5" s="3"/>
      <x:c r="D5" s="3"/>
      <x:c r="E5" s="3"/>
      <x:c r="F5" s="3"/>
    </x:row>
    <x:row r="6">
      <x:c r="A6" s="100" t="str">
        <x:v>Metric</x:v>
      </x:c>
      <x:c r="B6" s="108" t="str">
        <x:v>31 Dec 2025A</x:v>
      </x:c>
      <x:c r="C6" s="108" t="str">
        <x:v>30 Jun 2026A</x:v>
      </x:c>
      <x:c r="D6" s="108" t="str">
        <x:v>Change</x:v>
      </x:c>
      <x:c r="E6" s="108" t="str">
        <x:v>Change %</x:v>
      </x:c>
      <x:c r="F6" s="100" t="str">
        <x:v>Source</x:v>
      </x:c>
    </x:row>
    <x:row r="7">
      <x:c r="A7" s="104" t="str">
        <x:v>Deployable capital</x:v>
      </x:c>
      <x:c r="B7" s="115" t="n">
        <x:v>187548</x:v>
      </x:c>
      <x:c r="C7" s="115" t="n">
        <x:v>209748</x:v>
      </x:c>
      <x:c r="D7" s="115" t="n">
        <x:f>C7-B7</x:f>
        <x:v>22200</x:v>
      </x:c>
      <x:c r="E7" s="116" t="n">
        <x:f>C7/B7-1</x:f>
        <x:v>0.11836969735747638</x:v>
      </x:c>
      <x:c r="F7" s="133" t="str">
        <x:v>SUP</x:v>
      </x:c>
    </x:row>
    <x:row r="8">
      <x:c r="A8" s="102" t="str">
        <x:v>Corporate liquidity</x:v>
      </x:c>
      <x:c r="B8" s="111" t="n">
        <x:v>5943</x:v>
      </x:c>
      <x:c r="C8" s="111" t="n">
        <x:v>5636</x:v>
      </x:c>
      <x:c r="D8" s="111" t="n">
        <x:f>C8-B8</x:f>
        <x:v>-307</x:v>
      </x:c>
      <x:c r="E8" s="112" t="n">
        <x:f>C8/B8-1</x:f>
        <x:v>-0.05165741208144037</x:v>
      </x:c>
      <x:c r="F8" s="132" t="str">
        <x:v>SUP</x:v>
      </x:c>
    </x:row>
    <x:row r="9">
      <x:c r="A9" s="102" t="str">
        <x:v>Total assets</x:v>
      </x:c>
      <x:c r="B9" s="111" t="n">
        <x:v>518971</x:v>
      </x:c>
      <x:c r="C9" s="111" t="n">
        <x:v>525515</x:v>
      </x:c>
      <x:c r="D9" s="111" t="n">
        <x:f>C9-B9</x:f>
        <x:v>6544</x:v>
      </x:c>
      <x:c r="E9" s="112" t="n">
        <x:f>C9/B9-1</x:f>
        <x:v>0.01260956777931721</x:v>
      </x:c>
      <x:c r="F9" s="132" t="str">
        <x:v>SUP</x:v>
      </x:c>
    </x:row>
    <x:row r="10">
      <x:c r="A10" s="102" t="str">
        <x:v>Cash and cash equivalents</x:v>
      </x:c>
      <x:c r="B10" s="111" t="n">
        <x:v>16242</x:v>
      </x:c>
      <x:c r="C10" s="111" t="n">
        <x:v>14885</x:v>
      </x:c>
      <x:c r="D10" s="111" t="n">
        <x:f>C10-B10</x:f>
        <x:v>-1357</x:v>
      </x:c>
      <x:c r="E10" s="112" t="n">
        <x:f>C10/B10-1</x:f>
        <x:v>-0.0835488240364487</x:v>
      </x:c>
      <x:c r="F10" s="132" t="str">
        <x:v>SUP</x:v>
      </x:c>
    </x:row>
    <x:row r="11">
      <x:c r="A11" s="102" t="str">
        <x:v>Corporate borrowings</x:v>
      </x:c>
      <x:c r="B11" s="111" t="n">
        <x:v>14301</x:v>
      </x:c>
      <x:c r="C11" s="111" t="n">
        <x:v>14711</x:v>
      </x:c>
      <x:c r="D11" s="111" t="n">
        <x:f>C11-B11</x:f>
        <x:v>410</x:v>
      </x:c>
      <x:c r="E11" s="112" t="n">
        <x:f>C11/B11-1</x:f>
        <x:v>0.028669323823508952</x:v>
      </x:c>
      <x:c r="F11" s="132" t="str">
        <x:v>SUP</x:v>
      </x:c>
    </x:row>
    <x:row r="12">
      <x:c r="A12" s="102" t="str">
        <x:v>Non-recourse borrowings</x:v>
      </x:c>
      <x:c r="B12" s="111" t="n">
        <x:v>245311</x:v>
      </x:c>
      <x:c r="C12" s="111" t="n">
        <x:v>250271</x:v>
      </x:c>
      <x:c r="D12" s="111" t="n">
        <x:f>C12-B12</x:f>
        <x:v>4960</x:v>
      </x:c>
      <x:c r="E12" s="112" t="n">
        <x:f>C12/B12-1</x:f>
        <x:v>0.020219231913774838</x:v>
      </x:c>
      <x:c r="F12" s="132" t="str">
        <x:v>SUP</x:v>
      </x:c>
    </x:row>
    <x:row r="13">
      <x:c r="A13" s="118"/>
      <x:c r="B13" s="124"/>
      <x:c r="C13" s="124"/>
      <x:c r="D13" s="124"/>
      <x:c r="E13" s="124"/>
      <x:c r="F13" s="3"/>
    </x:row>
    <x:row r="14">
      <x:c r="A14" s="118"/>
      <x:c r="B14" s="124"/>
      <x:c r="C14" s="124"/>
      <x:c r="D14" s="124"/>
      <x:c r="E14" s="124"/>
      <x:c r="F14" s="3"/>
    </x:row>
    <x:row r="15" ht="25" customHeight="1">
      <x:c r="A15" s="119" t="str">
        <x:v>Deployable-capital bridge</x:v>
      </x:c>
      <x:c r="B15" s="125" t="str">
        <x:v>Deployable-capital bridge</x:v>
      </x:c>
      <x:c r="C15" s="125" t="str">
        <x:v>Deployable-capital bridge</x:v>
      </x:c>
      <x:c r="D15" s="125" t="str">
        <x:v>Deployable-capital bridge</x:v>
      </x:c>
      <x:c r="E15" s="125" t="str">
        <x:v>Deployable-capital bridge</x:v>
      </x:c>
      <x:c r="F15" s="19" t="str">
        <x:v>Deployable-capital bridge</x:v>
      </x:c>
    </x:row>
    <x:row r="16">
      <x:c r="A16" s="118"/>
      <x:c r="B16" s="124"/>
      <x:c r="C16" s="124"/>
      <x:c r="D16" s="124"/>
      <x:c r="E16" s="124"/>
      <x:c r="F16" s="3"/>
    </x:row>
    <x:row r="17">
      <x:c r="A17" s="100" t="str">
        <x:v>Component</x:v>
      </x:c>
      <x:c r="B17" s="108" t="str">
        <x:v>30 Jun 2026A</x:v>
      </x:c>
      <x:c r="C17" s="108" t="str">
        <x:v>Source / basis</x:v>
      </x:c>
      <x:c r="D17" s="124"/>
      <x:c r="E17" s="124"/>
      <x:c r="F17" s="3"/>
    </x:row>
    <x:row r="18">
      <x:c r="A18" s="101" t="str">
        <x:v>Deployable cash and financial assets</x:v>
      </x:c>
      <x:c r="B18" s="109" t="n">
        <x:v>84323</x:v>
      </x:c>
      <x:c r="C18" s="135" t="str">
        <x:v>SUP</x:v>
      </x:c>
      <x:c r="D18" s="124"/>
      <x:c r="E18" s="124"/>
      <x:c r="F18" s="3"/>
    </x:row>
    <x:row r="19">
      <x:c r="A19" s="102" t="str">
        <x:v>Undrawn credit facilities</x:v>
      </x:c>
      <x:c r="B19" s="111" t="n">
        <x:v>11272</x:v>
      </x:c>
      <x:c r="C19" s="136" t="str">
        <x:v>SUP</x:v>
      </x:c>
      <x:c r="D19" s="124"/>
      <x:c r="E19" s="124"/>
      <x:c r="F19" s="3"/>
    </x:row>
    <x:row r="20">
      <x:c r="A20" s="102" t="str">
        <x:v>Uncalled private-fund commitments</x:v>
      </x:c>
      <x:c r="B20" s="111" t="n">
        <x:v>114153</x:v>
      </x:c>
      <x:c r="C20" s="136" t="str">
        <x:v>SUP</x:v>
      </x:c>
      <x:c r="D20" s="124"/>
      <x:c r="E20" s="124"/>
      <x:c r="F20" s="3"/>
    </x:row>
    <x:row r="21">
      <x:c r="A21" s="104" t="str">
        <x:v>Calculated deployable capital</x:v>
      </x:c>
      <x:c r="B21" s="115" t="n">
        <x:f>SUM(B18:B20)</x:f>
        <x:v>209748</x:v>
      </x:c>
      <x:c r="C21" s="137" t="str">
        <x:v>Derived</x:v>
      </x:c>
      <x:c r="D21" s="124"/>
      <x:c r="E21" s="124"/>
      <x:c r="F21" s="3"/>
    </x:row>
    <x:row r="22">
      <x:c r="A22" s="102" t="str">
        <x:v>Published deployable capital</x:v>
      </x:c>
      <x:c r="B22" s="111" t="n">
        <x:f>C7</x:f>
        <x:v>209748</x:v>
      </x:c>
      <x:c r="C22" s="136" t="str">
        <x:v>SUP</x:v>
      </x:c>
      <x:c r="D22" s="124"/>
      <x:c r="E22" s="124"/>
      <x:c r="F22" s="3"/>
    </x:row>
    <x:row r="23">
      <x:c r="A23" s="102" t="str">
        <x:v>Difference</x:v>
      </x:c>
      <x:c r="B23" s="111" t="n">
        <x:f>B21-B22</x:f>
        <x:v>0</x:v>
      </x:c>
      <x:c r="C23" s="136" t="str">
        <x:v>Check</x:v>
      </x:c>
      <x:c r="D23" s="124"/>
      <x:c r="E23" s="124"/>
      <x:c r="F23" s="3"/>
    </x:row>
    <x:row r="24">
      <x:c r="A24" s="118"/>
      <x:c r="B24" s="124"/>
      <x:c r="C24" s="124"/>
      <x:c r="D24" s="124"/>
      <x:c r="E24" s="124"/>
      <x:c r="F24" s="3"/>
    </x:row>
    <x:row r="25">
      <x:c r="A25" s="118"/>
      <x:c r="B25" s="124"/>
      <x:c r="C25" s="124"/>
      <x:c r="D25" s="124"/>
      <x:c r="E25" s="124"/>
      <x:c r="F25" s="3"/>
    </x:row>
    <x:row r="26" ht="25" customHeight="1">
      <x:c r="A26" s="119" t="str">
        <x:v>Last-twelve-month capital allocation</x:v>
      </x:c>
      <x:c r="B26" s="125" t="str">
        <x:v>Last-twelve-month capital allocation</x:v>
      </x:c>
      <x:c r="C26" s="125" t="str">
        <x:v>Last-twelve-month capital allocation</x:v>
      </x:c>
      <x:c r="D26" s="125" t="str">
        <x:v>Last-twelve-month capital allocation</x:v>
      </x:c>
      <x:c r="E26" s="125" t="str">
        <x:v>Last-twelve-month capital allocation</x:v>
      </x:c>
      <x:c r="F26" s="19" t="str">
        <x:v>Last-twelve-month capital allocation</x:v>
      </x:c>
    </x:row>
    <x:row r="27">
      <x:c r="A27" s="118"/>
      <x:c r="B27" s="124"/>
      <x:c r="C27" s="124"/>
      <x:c r="D27" s="124"/>
      <x:c r="E27" s="124"/>
      <x:c r="F27" s="3"/>
    </x:row>
    <x:row r="28">
      <x:c r="A28" s="100" t="str">
        <x:v>Allocation</x:v>
      </x:c>
      <x:c r="B28" s="108" t="str">
        <x:v>US$ millions</x:v>
      </x:c>
      <x:c r="C28" s="108" t="str">
        <x:v>Source / basis</x:v>
      </x:c>
      <x:c r="D28" s="124"/>
      <x:c r="E28" s="124"/>
      <x:c r="F28" s="3"/>
    </x:row>
    <x:row r="29">
      <x:c r="A29" s="101" t="str">
        <x:v>Operating Businesses investment</x:v>
      </x:c>
      <x:c r="B29" s="109" t="n">
        <x:v>2776</x:v>
      </x:c>
      <x:c r="C29" s="135" t="str">
        <x:v>SUP</x:v>
      </x:c>
      <x:c r="D29" s="124"/>
      <x:c r="E29" s="124"/>
      <x:c r="F29" s="3"/>
    </x:row>
    <x:row r="30">
      <x:c r="A30" s="102" t="str">
        <x:v>Wealth Solutions investment</x:v>
      </x:c>
      <x:c r="B30" s="111" t="n">
        <x:v>2760</x:v>
      </x:c>
      <x:c r="C30" s="136" t="str">
        <x:v>SUP</x:v>
      </x:c>
      <x:c r="D30" s="124"/>
      <x:c r="E30" s="124"/>
      <x:c r="F30" s="3"/>
    </x:row>
    <x:row r="31">
      <x:c r="A31" s="102" t="str">
        <x:v>Share repurchases</x:v>
      </x:c>
      <x:c r="B31" s="111" t="n">
        <x:v>695</x:v>
      </x:c>
      <x:c r="C31" s="136" t="str">
        <x:v>SUP</x:v>
      </x:c>
      <x:c r="D31" s="124"/>
      <x:c r="E31" s="124"/>
      <x:c r="F31" s="3"/>
    </x:row>
    <x:row r="32">
      <x:c r="A32" s="102" t="str">
        <x:v>Common-share dividends</x:v>
      </x:c>
      <x:c r="B32" s="111" t="n">
        <x:v>596</x:v>
      </x:c>
      <x:c r="C32" s="136" t="str">
        <x:v>SUP</x:v>
      </x:c>
      <x:c r="D32" s="124"/>
      <x:c r="E32" s="124"/>
      <x:c r="F32" s="3"/>
    </x:row>
    <x:row r="33">
      <x:c r="A33" s="102" t="str">
        <x:v>Asset Management investment</x:v>
      </x:c>
      <x:c r="B33" s="111" t="n">
        <x:v>39</x:v>
      </x:c>
      <x:c r="C33" s="136" t="str">
        <x:v>SUP</x:v>
      </x:c>
      <x:c r="D33" s="124"/>
      <x:c r="E33" s="124"/>
      <x:c r="F33" s="3"/>
    </x:row>
    <x:row r="34">
      <x:c r="A34" s="104" t="str">
        <x:v>Calculated total allocated</x:v>
      </x:c>
      <x:c r="B34" s="115" t="n">
        <x:f>SUM(B29:B33)</x:f>
        <x:v>6866</x:v>
      </x:c>
      <x:c r="C34" s="137" t="str">
        <x:v>Derived</x:v>
      </x:c>
      <x:c r="D34" s="124"/>
      <x:c r="E34" s="124"/>
      <x:c r="F34" s="3"/>
    </x:row>
    <x:row r="35">
      <x:c r="A35" s="102" t="str">
        <x:v>Published total allocated</x:v>
      </x:c>
      <x:c r="B35" s="111" t="n">
        <x:v>6866</x:v>
      </x:c>
      <x:c r="C35" s="136" t="str">
        <x:v>SUP</x:v>
      </x:c>
      <x:c r="D35" s="124"/>
      <x:c r="E35" s="124"/>
      <x:c r="F35" s="3"/>
    </x:row>
    <x:row r="36">
      <x:c r="A36" s="102" t="str">
        <x:v>Difference</x:v>
      </x:c>
      <x:c r="B36" s="111" t="n">
        <x:f>B34-B35</x:f>
        <x:v>0</x:v>
      </x:c>
      <x:c r="C36" s="136" t="str">
        <x:v>Check</x:v>
      </x:c>
      <x:c r="D36" s="124"/>
      <x:c r="E36" s="124"/>
      <x:c r="F36" s="3"/>
    </x:row>
    <x:row r="37">
      <x:c r="A37" s="118"/>
      <x:c r="B37" s="124"/>
      <x:c r="C37" s="124"/>
      <x:c r="D37" s="124"/>
      <x:c r="E37" s="124"/>
      <x:c r="F37" s="3"/>
    </x:row>
    <x:row r="38">
      <x:c r="A38" s="118"/>
      <x:c r="B38" s="124"/>
      <x:c r="C38" s="124"/>
      <x:c r="D38" s="124"/>
      <x:c r="E38" s="124"/>
      <x:c r="F38" s="3"/>
    </x:row>
    <x:row r="39" ht="25" customHeight="1">
      <x:c r="A39" s="119" t="str">
        <x:v>Repurchases and equity</x:v>
      </x:c>
      <x:c r="B39" s="125" t="str">
        <x:v>Repurchases and equity</x:v>
      </x:c>
      <x:c r="C39" s="125" t="str">
        <x:v>Repurchases and equity</x:v>
      </x:c>
      <x:c r="D39" s="125" t="str">
        <x:v>Repurchases and equity</x:v>
      </x:c>
      <x:c r="E39" s="125" t="str">
        <x:v>Repurchases and equity</x:v>
      </x:c>
      <x:c r="F39" s="19" t="str">
        <x:v>Repurchases and equity</x:v>
      </x:c>
    </x:row>
    <x:row r="40">
      <x:c r="A40" s="118"/>
      <x:c r="B40" s="124"/>
      <x:c r="C40" s="124"/>
      <x:c r="D40" s="124"/>
      <x:c r="E40" s="124"/>
      <x:c r="F40" s="3"/>
    </x:row>
    <x:row r="41">
      <x:c r="A41" s="100" t="str">
        <x:v>Metric</x:v>
      </x:c>
      <x:c r="B41" s="108" t="str">
        <x:v>Current-period value</x:v>
      </x:c>
      <x:c r="C41" s="108" t="str">
        <x:v>Source</x:v>
      </x:c>
      <x:c r="D41" s="124"/>
      <x:c r="E41" s="124"/>
      <x:c r="F41" s="3"/>
    </x:row>
    <x:row r="42">
      <x:c r="A42" s="101" t="str">
        <x:v>Approx. year-to-date repurchases</x:v>
      </x:c>
      <x:c r="B42" s="109" t="n">
        <x:v>580</x:v>
      </x:c>
      <x:c r="C42" s="135" t="str">
        <x:v>SUP</x:v>
      </x:c>
      <x:c r="D42" s="124"/>
      <x:c r="E42" s="124"/>
      <x:c r="F42" s="3"/>
    </x:row>
    <x:row r="43">
      <x:c r="A43" s="102" t="str">
        <x:v>Approx. year-to-date average repurchase price</x:v>
      </x:c>
      <x:c r="B43" s="117" t="n">
        <x:v>42</x:v>
      </x:c>
      <x:c r="C43" s="136" t="str">
        <x:v>SUP</x:v>
      </x:c>
      <x:c r="D43" s="124"/>
      <x:c r="E43" s="124"/>
      <x:c r="F43" s="3"/>
    </x:row>
    <x:row r="44">
      <x:c r="A44" s="102" t="str">
        <x:v>Common equity</x:v>
      </x:c>
      <x:c r="B44" s="111" t="n">
        <x:v>42483</x:v>
      </x:c>
      <x:c r="C44" s="136" t="str">
        <x:v>SUP</x:v>
      </x:c>
      <x:c r="D44" s="124"/>
      <x:c r="E44" s="124"/>
      <x:c r="F44" s="3"/>
    </x:row>
    <x:row r="45">
      <x:c r="A45" s="102" t="str">
        <x:v>Total equity</x:v>
      </x:c>
      <x:c r="B45" s="111" t="n">
        <x:v>166636</x:v>
      </x:c>
      <x:c r="C45" s="136" t="str">
        <x:v>SUP</x:v>
      </x:c>
      <x:c r="D45" s="124"/>
      <x:c r="E45" s="124"/>
      <x:c r="F45" s="3"/>
    </x:row>
    <x:row r="46">
      <x:c r="A46" s="3"/>
      <x:c r="B46" s="3"/>
      <x:c r="C46" s="3"/>
      <x:c r="D46" s="3"/>
      <x:c r="E46" s="3"/>
      <x:c r="F46" s="3"/>
    </x:row>
    <x:row r="47">
      <x:c r="A47" s="3"/>
      <x:c r="B47" s="3"/>
      <x:c r="C47" s="3"/>
      <x:c r="D47" s="3"/>
      <x:c r="E47" s="3"/>
      <x:c r="F47" s="3"/>
    </x:row>
    <x:row r="48">
      <x:c r="A48" s="3"/>
      <x:c r="B48" s="3"/>
      <x:c r="C48" s="3"/>
      <x:c r="D48" s="3"/>
      <x:c r="E48" s="3"/>
      <x:c r="F48" s="3"/>
    </x:row>
    <x:row r="49">
      <x:c r="A49" s="3"/>
      <x:c r="B49" s="3"/>
      <x:c r="C49" s="3"/>
      <x:c r="D49" s="3"/>
      <x:c r="E49" s="3"/>
      <x:c r="F49" s="3"/>
    </x:row>
    <x:row r="50">
      <x:c r="A50" s="3"/>
      <x:c r="B50" s="3"/>
      <x:c r="C50" s="3"/>
      <x:c r="D50" s="3"/>
      <x:c r="E50" s="3"/>
      <x:c r="F50" s="3"/>
    </x:row>
    <x:row r="51">
      <x:c r="A51" s="3"/>
      <x:c r="B51" s="3"/>
      <x:c r="C51" s="3"/>
      <x:c r="D51" s="3"/>
      <x:c r="E51" s="3"/>
      <x:c r="F51" s="3"/>
    </x:row>
    <x:row r="52">
      <x:c r="A52" s="3"/>
      <x:c r="B52" s="3"/>
      <x:c r="C52" s="3"/>
      <x:c r="D52" s="3"/>
      <x:c r="E52" s="3"/>
      <x:c r="F52" s="3"/>
    </x:row>
    <x:row r="53">
      <x:c r="A53" s="3"/>
      <x:c r="B53" s="3"/>
      <x:c r="C53" s="3"/>
      <x:c r="D53" s="3"/>
      <x:c r="E53" s="3"/>
      <x:c r="F53" s="3"/>
    </x:row>
    <x:row r="54">
      <x:c r="A54" s="3"/>
      <x:c r="B54" s="3"/>
      <x:c r="C54" s="3"/>
      <x:c r="D54" s="3"/>
      <x:c r="E54" s="3"/>
      <x:c r="F54" s="3"/>
    </x:row>
    <x:row r="55">
      <x:c r="A55" s="3"/>
      <x:c r="B55" s="3"/>
      <x:c r="C55" s="3"/>
      <x:c r="D55" s="3"/>
      <x:c r="E55" s="3"/>
      <x:c r="F55" s="3"/>
    </x:row>
    <x:row r="56">
      <x:c r="A56" s="3"/>
      <x:c r="B56" s="3"/>
      <x:c r="C56" s="3"/>
      <x:c r="D56" s="3"/>
      <x:c r="E56" s="3"/>
      <x:c r="F56" s="3"/>
    </x:row>
    <x:row r="57">
      <x:c r="A57" s="3"/>
      <x:c r="B57" s="3"/>
      <x:c r="C57" s="3"/>
      <x:c r="D57" s="3"/>
      <x:c r="E57" s="3"/>
      <x:c r="F57" s="3"/>
    </x:row>
    <x:row r="58">
      <x:c r="A58" s="3"/>
      <x:c r="B58" s="3"/>
      <x:c r="C58" s="3"/>
      <x:c r="D58" s="3"/>
      <x:c r="E58" s="3"/>
      <x:c r="F58" s="3"/>
    </x:row>
    <x:row r="59">
      <x:c r="A59" s="3"/>
      <x:c r="B59" s="3"/>
      <x:c r="C59" s="3"/>
      <x:c r="D59" s="3"/>
      <x:c r="E59" s="3"/>
      <x:c r="F59" s="3"/>
    </x:row>
    <x:row r="60">
      <x:c r="A60" s="3"/>
      <x:c r="B60" s="3"/>
      <x:c r="C60" s="3"/>
      <x:c r="D60" s="3"/>
      <x:c r="E60" s="3"/>
      <x:c r="F60" s="3"/>
    </x:row>
    <x:row r="61">
      <x:c r="A61" s="3"/>
      <x:c r="B61" s="3"/>
      <x:c r="C61" s="3"/>
      <x:c r="D61" s="3"/>
      <x:c r="E61" s="3"/>
      <x:c r="F61" s="3"/>
    </x:row>
    <x:row r="62">
      <x:c r="A62" s="3"/>
      <x:c r="B62" s="3"/>
      <x:c r="C62" s="3"/>
      <x:c r="D62" s="3"/>
      <x:c r="E62" s="3"/>
      <x:c r="F62" s="3"/>
    </x:row>
    <x:row r="63">
      <x:c r="A63" s="3"/>
      <x:c r="B63" s="3"/>
      <x:c r="C63" s="3"/>
      <x:c r="D63" s="3"/>
      <x:c r="E63" s="3"/>
      <x:c r="F63" s="3"/>
    </x:row>
    <x:row r="64">
      <x:c r="A64" s="3"/>
      <x:c r="B64" s="3"/>
      <x:c r="C64" s="3"/>
      <x:c r="D64" s="3"/>
      <x:c r="E64" s="3"/>
      <x:c r="F64" s="3"/>
    </x:row>
    <x:row r="65">
      <x:c r="A65" s="3"/>
      <x:c r="B65" s="3"/>
      <x:c r="C65" s="3"/>
      <x:c r="D65" s="3"/>
      <x:c r="E65" s="3"/>
      <x:c r="F65" s="3"/>
    </x:row>
    <x:row r="66">
      <x:c r="A66" s="56" t="str">
        <x:v>Source: SUP. Allocation values are positive use magnitudes; the source table reports these outflows as negatives. The $6,866 million published total is excluded from the chart to avoid double-counting.</x:v>
      </x:c>
      <x:c r="B66" s="56" t="str">
        <x:v>Source: SUP. Allocation values are positive use magnitudes; the source table reports these outflows as negatives. The $6,866 million published total is excluded from the chart to avoid double-counting.</x:v>
      </x:c>
      <x:c r="C66" s="56" t="str">
        <x:v>Source: SUP. Allocation values are positive use magnitudes; the source table reports these outflows as negatives. The $6,866 million published total is excluded from the chart to avoid double-counting.</x:v>
      </x:c>
      <x:c r="D66" s="56" t="str">
        <x:v>Source: SUP. Allocation values are positive use magnitudes; the source table reports these outflows as negatives. The $6,866 million published total is excluded from the chart to avoid double-counting.</x:v>
      </x:c>
      <x:c r="E66" s="56" t="str">
        <x:v>Source: SUP. Allocation values are positive use magnitudes; the source table reports these outflows as negatives. The $6,866 million published total is excluded from the chart to avoid double-counting.</x:v>
      </x:c>
      <x:c r="F66" s="56" t="str">
        <x:v>Source: SUP. Allocation values are positive use magnitudes; the source table reports these outflows as negatives. The $6,866 million published total is excluded from the chart to avoid double-counting.</x:v>
      </x:c>
    </x:row>
  </x:sheetData>
  <x:mergeCells>
    <x:mergeCell ref="A1:F1"/>
    <x:mergeCell ref="A2:F2"/>
    <x:mergeCell ref="A4:F4"/>
    <x:mergeCell ref="A15:F15"/>
    <x:mergeCell ref="A26:F26"/>
    <x:mergeCell ref="A39:F39"/>
    <x:mergeCell ref="A66:F66"/>
  </x:mergeCells>
  <x:pageMargins left="0.7" right="0.7" top="0.75" bottom="0.75" header="0.3" footer="0.3"/>
  <x:drawing xmlns:r="http://schemas.openxmlformats.org/officeDocument/2006/relationships" r:id="R14275f8f798f4d42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" hidden="0" customWidth="1"/>
    <x:col min="2" max="2" width="19" hidden="0" customWidth="1"/>
    <x:col min="3" max="3" width="40" hidden="0" customWidth="1"/>
    <x:col min="4" max="4" width="17" hidden="0" customWidth="1"/>
    <x:col min="5" max="5" width="11" hidden="0" customWidth="1"/>
    <x:col min="6" max="6" width="11" hidden="0" customWidth="1"/>
  </x:cols>
  <x:sheetData>
    <x:row r="1" ht="28" customHeight="1">
      <x:c r="A1" s="4" t="str">
        <x:v>LTM Earnings &amp; Market Pricing</x:v>
      </x:c>
      <x:c r="B1" s="4" t="str">
        <x:v>LTM Earnings &amp; Market Pricing</x:v>
      </x:c>
      <x:c r="C1" s="4" t="str">
        <x:v>LTM Earnings &amp; Market Pricing</x:v>
      </x:c>
      <x:c r="D1" s="4" t="str">
        <x:v>LTM Earnings &amp; Market Pricing</x:v>
      </x:c>
      <x:c r="E1" s="4" t="str">
        <x:v>LTM Earnings &amp; Market Pricing</x:v>
      </x:c>
      <x:c r="F1" s="4" t="str">
        <x:v>LTM Earnings &amp; Market Pricing</x:v>
      </x:c>
    </x:row>
    <x:row r="2" ht="20" customHeight="1">
      <x:c r="A2" s="5" t="str">
        <x:v>Historical company-defined non-IFRS earning power and a fixed 14 August 2026 price observation, not intrinsic value</x:v>
      </x:c>
      <x:c r="B2" s="5" t="str">
        <x:v>Historical company-defined non-IFRS earning power and a fixed 14 August 2026 price observation, not intrinsic value</x:v>
      </x:c>
      <x:c r="C2" s="5" t="str">
        <x:v>Historical company-defined non-IFRS earning power and a fixed 14 August 2026 price observation, not intrinsic value</x:v>
      </x:c>
      <x:c r="D2" s="5" t="str">
        <x:v>Historical company-defined non-IFRS earning power and a fixed 14 August 2026 price observation, not intrinsic value</x:v>
      </x:c>
      <x:c r="E2" s="5" t="str">
        <x:v>Historical company-defined non-IFRS earning power and a fixed 14 August 2026 price observation, not intrinsic value</x:v>
      </x:c>
      <x:c r="F2" s="5" t="str">
        <x:v>Historical company-defined non-IFRS earning power and a fixed 14 August 2026 price observation, not intrinsic value</x:v>
      </x:c>
    </x:row>
    <x:row r="3">
      <x:c r="A3" s="6"/>
      <x:c r="B3" s="6"/>
      <x:c r="C3" s="6"/>
      <x:c r="D3" s="6"/>
      <x:c r="E3" s="6"/>
      <x:c r="F3" s="6"/>
    </x:row>
    <x:row r="4" ht="24" customHeight="1">
      <x:c r="A4" s="8" t="str">
        <x:v>Historical earnings, not a forecast</x:v>
      </x:c>
      <x:c r="B4" s="8" t="str">
        <x:v>Historical earnings, not a forecast</x:v>
      </x:c>
      <x:c r="C4" s="8" t="str">
        <x:v>Historical earnings, not a forecast</x:v>
      </x:c>
      <x:c r="D4" s="8" t="str">
        <x:v>Historical earnings, not a forecast</x:v>
      </x:c>
      <x:c r="E4" s="8" t="str">
        <x:v>Historical earnings, not a forecast</x:v>
      </x:c>
      <x:c r="F4" s="8" t="str">
        <x:v>Historical earnings, not a forecast</x:v>
      </x:c>
    </x:row>
    <x:row r="5">
      <x:c r="A5" s="3"/>
      <x:c r="B5" s="3"/>
      <x:c r="C5" s="3"/>
      <x:c r="D5" s="3"/>
      <x:c r="E5" s="3"/>
      <x:c r="F5" s="3"/>
    </x:row>
    <x:row r="6">
      <x:c r="A6" s="100" t="str">
        <x:v>Period ended 30 June</x:v>
      </x:c>
      <x:c r="B6" s="108" t="str">
        <x:v>DE before realizations</x:v>
      </x:c>
      <x:c r="C6" s="108" t="str">
        <x:v>Total DE</x:v>
      </x:c>
      <x:c r="D6" s="108" t="str">
        <x:v>Amount growth before realizations</x:v>
      </x:c>
      <x:c r="E6" s="108" t="str">
        <x:v>Total DE amount growth</x:v>
      </x:c>
      <x:c r="F6" s="23" t="str">
        <x:v>Source</x:v>
      </x:c>
    </x:row>
    <x:row r="7">
      <x:c r="A7" s="101" t="n">
        <x:v>2022</x:v>
      </x:c>
      <x:c r="B7" s="109" t="n">
        <x:v>3381</x:v>
      </x:c>
      <x:c r="C7" s="109" t="n">
        <x:v>4911</x:v>
      </x:c>
      <x:c r="D7" s="126"/>
      <x:c r="E7" s="126"/>
      <x:c r="F7" s="59" t="str">
        <x:v>SUP</x:v>
      </x:c>
    </x:row>
    <x:row r="8">
      <x:c r="A8" s="102" t="n">
        <x:v>2023</x:v>
      </x:c>
      <x:c r="B8" s="111" t="n">
        <x:v>4078</x:v>
      </x:c>
      <x:c r="C8" s="111" t="n">
        <x:v>5205</x:v>
      </x:c>
      <x:c r="D8" s="112" t="n">
        <x:f>B8/B7-1</x:f>
        <x:v>0.20615202602780247</x:v>
      </x:c>
      <x:c r="E8" s="112" t="n">
        <x:f>C8/C7-1</x:f>
        <x:v>0.05986560781918149</x:v>
      </x:c>
      <x:c r="F8" s="60" t="str">
        <x:v>SUP</x:v>
      </x:c>
    </x:row>
    <x:row r="9">
      <x:c r="A9" s="102" t="n">
        <x:v>2024</x:v>
      </x:c>
      <x:c r="B9" s="111" t="n">
        <x:v>4379</x:v>
      </x:c>
      <x:c r="C9" s="111" t="n">
        <x:v>5805</x:v>
      </x:c>
      <x:c r="D9" s="112" t="n">
        <x:f>B9/B8-1</x:f>
        <x:v>0.07381069151544883</x:v>
      </x:c>
      <x:c r="E9" s="112" t="n">
        <x:f>C9/C8-1</x:f>
        <x:v>0.11527377521613835</x:v>
      </x:c>
      <x:c r="F9" s="60" t="str">
        <x:v>SUP</x:v>
      </x:c>
    </x:row>
    <x:row r="10">
      <x:c r="A10" s="102" t="n">
        <x:v>2025</x:v>
      </x:c>
      <x:c r="B10" s="111" t="n">
        <x:v>5311</x:v>
      </x:c>
      <x:c r="C10" s="111" t="n">
        <x:v>5865</x:v>
      </x:c>
      <x:c r="D10" s="112" t="n">
        <x:f>B10/B9-1</x:f>
        <x:v>0.21283398036081302</x:v>
      </x:c>
      <x:c r="E10" s="112" t="n">
        <x:f>C10/C9-1</x:f>
        <x:v>0.010335917312661591</x:v>
      </x:c>
      <x:c r="F10" s="60" t="str">
        <x:v>SUP</x:v>
      </x:c>
    </x:row>
    <x:row r="11">
      <x:c r="A11" s="104" t="n">
        <x:v>2026</x:v>
      </x:c>
      <x:c r="B11" s="115" t="n">
        <x:v>5652</x:v>
      </x:c>
      <x:c r="C11" s="115" t="n">
        <x:v>6172</x:v>
      </x:c>
      <x:c r="D11" s="116" t="n">
        <x:f>B11/B10-1</x:f>
        <x:v>0.06420636414987757</x:v>
      </x:c>
      <x:c r="E11" s="116" t="n">
        <x:f>C11/C10-1</x:f>
        <x:v>0.05234441602728057</x:v>
      </x:c>
      <x:c r="F11" s="62" t="str">
        <x:v>SUP</x:v>
      </x:c>
    </x:row>
    <x:row r="12">
      <x:c r="A12" s="118"/>
      <x:c r="B12" s="124"/>
      <x:c r="C12" s="124"/>
      <x:c r="D12" s="124"/>
      <x:c r="E12" s="124"/>
      <x:c r="F12" s="3"/>
    </x:row>
    <x:row r="13">
      <x:c r="A13" s="118"/>
      <x:c r="B13" s="124"/>
      <x:c r="C13" s="124"/>
      <x:c r="D13" s="124"/>
      <x:c r="E13" s="124"/>
      <x:c r="F13" s="3"/>
    </x:row>
    <x:row r="14">
      <x:c r="A14" s="118"/>
      <x:c r="B14" s="124"/>
      <x:c r="C14" s="124"/>
      <x:c r="D14" s="124"/>
      <x:c r="E14" s="124"/>
      <x:c r="F14" s="3"/>
    </x:row>
    <x:row r="15">
      <x:c r="A15" s="118"/>
      <x:c r="B15" s="124"/>
      <x:c r="C15" s="124"/>
      <x:c r="D15" s="124"/>
      <x:c r="E15" s="124"/>
      <x:c r="F15" s="3"/>
    </x:row>
    <x:row r="16">
      <x:c r="A16" s="118"/>
      <x:c r="B16" s="124"/>
      <x:c r="C16" s="124"/>
      <x:c r="D16" s="124"/>
      <x:c r="E16" s="124"/>
      <x:c r="F16" s="3"/>
    </x:row>
    <x:row r="17">
      <x:c r="A17" s="118"/>
      <x:c r="B17" s="124"/>
      <x:c r="C17" s="124"/>
      <x:c r="D17" s="124"/>
      <x:c r="E17" s="124"/>
      <x:c r="F17" s="3"/>
    </x:row>
    <x:row r="18">
      <x:c r="A18" s="118"/>
      <x:c r="B18" s="124"/>
      <x:c r="C18" s="124"/>
      <x:c r="D18" s="124"/>
      <x:c r="E18" s="124"/>
      <x:c r="F18" s="3"/>
    </x:row>
    <x:row r="19">
      <x:c r="A19" s="118"/>
      <x:c r="B19" s="124"/>
      <x:c r="C19" s="124"/>
      <x:c r="D19" s="124"/>
      <x:c r="E19" s="124"/>
      <x:c r="F19" s="3"/>
    </x:row>
    <x:row r="20">
      <x:c r="A20" s="118"/>
      <x:c r="B20" s="124"/>
      <x:c r="C20" s="124"/>
      <x:c r="D20" s="124"/>
      <x:c r="E20" s="124"/>
      <x:c r="F20" s="3"/>
    </x:row>
    <x:row r="21">
      <x:c r="A21" s="118"/>
      <x:c r="B21" s="124"/>
      <x:c r="C21" s="124"/>
      <x:c r="D21" s="124"/>
      <x:c r="E21" s="124"/>
      <x:c r="F21" s="3"/>
    </x:row>
    <x:row r="22">
      <x:c r="A22" s="118"/>
      <x:c r="B22" s="124"/>
      <x:c r="C22" s="124"/>
      <x:c r="D22" s="124"/>
      <x:c r="E22" s="124"/>
      <x:c r="F22" s="3"/>
    </x:row>
    <x:row r="23">
      <x:c r="A23" s="118"/>
      <x:c r="B23" s="124"/>
      <x:c r="C23" s="124"/>
      <x:c r="D23" s="124"/>
      <x:c r="E23" s="124"/>
      <x:c r="F23" s="3"/>
    </x:row>
    <x:row r="24">
      <x:c r="A24" s="118"/>
      <x:c r="B24" s="124"/>
      <x:c r="C24" s="124"/>
      <x:c r="D24" s="124"/>
      <x:c r="E24" s="124"/>
      <x:c r="F24" s="3"/>
    </x:row>
    <x:row r="25">
      <x:c r="A25" s="118"/>
      <x:c r="B25" s="124"/>
      <x:c r="C25" s="124"/>
      <x:c r="D25" s="124"/>
      <x:c r="E25" s="124"/>
      <x:c r="F25" s="3"/>
    </x:row>
    <x:row r="26">
      <x:c r="A26" s="118"/>
      <x:c r="B26" s="124"/>
      <x:c r="C26" s="124"/>
      <x:c r="D26" s="124"/>
      <x:c r="E26" s="124"/>
      <x:c r="F26" s="3"/>
    </x:row>
    <x:row r="27">
      <x:c r="A27" s="118"/>
      <x:c r="B27" s="124"/>
      <x:c r="C27" s="124"/>
      <x:c r="D27" s="124"/>
      <x:c r="E27" s="124"/>
      <x:c r="F27" s="3"/>
    </x:row>
    <x:row r="28">
      <x:c r="A28" s="118"/>
      <x:c r="B28" s="124"/>
      <x:c r="C28" s="124"/>
      <x:c r="D28" s="124"/>
      <x:c r="E28" s="124"/>
      <x:c r="F28" s="3"/>
    </x:row>
    <x:row r="29">
      <x:c r="A29" s="118"/>
      <x:c r="B29" s="124"/>
      <x:c r="C29" s="124"/>
      <x:c r="D29" s="124"/>
      <x:c r="E29" s="124"/>
      <x:c r="F29" s="3"/>
    </x:row>
    <x:row r="30">
      <x:c r="A30" s="118"/>
      <x:c r="B30" s="124"/>
      <x:c r="C30" s="124"/>
      <x:c r="D30" s="124"/>
      <x:c r="E30" s="124"/>
      <x:c r="F30" s="3"/>
    </x:row>
    <x:row r="31">
      <x:c r="A31" s="118"/>
      <x:c r="B31" s="124"/>
      <x:c r="C31" s="124"/>
      <x:c r="D31" s="124"/>
      <x:c r="E31" s="124"/>
      <x:c r="F31" s="3"/>
    </x:row>
    <x:row r="32">
      <x:c r="A32" s="118"/>
      <x:c r="B32" s="124"/>
      <x:c r="C32" s="124"/>
      <x:c r="D32" s="124"/>
      <x:c r="E32" s="124"/>
      <x:c r="F32" s="3"/>
    </x:row>
    <x:row r="33" ht="25" customHeight="1">
      <x:c r="A33" s="119" t="str">
        <x:v>Market pricing is not intrinsic value</x:v>
      </x:c>
      <x:c r="B33" s="125" t="str">
        <x:v>Market pricing is not intrinsic value</x:v>
      </x:c>
      <x:c r="C33" s="125" t="str">
        <x:v>Market pricing is not intrinsic value</x:v>
      </x:c>
      <x:c r="D33" s="125" t="str">
        <x:v>Market pricing is not intrinsic value</x:v>
      </x:c>
      <x:c r="E33" s="125" t="str">
        <x:v>Market pricing is not intrinsic value</x:v>
      </x:c>
      <x:c r="F33" s="19" t="str">
        <x:v>Market pricing is not intrinsic value</x:v>
      </x:c>
    </x:row>
    <x:row r="34">
      <x:c r="A34" s="118"/>
      <x:c r="B34" s="124"/>
      <x:c r="C34" s="124"/>
      <x:c r="D34" s="124"/>
      <x:c r="E34" s="124"/>
      <x:c r="F34" s="3"/>
    </x:row>
    <x:row r="35">
      <x:c r="A35" s="100" t="str">
        <x:v>Metric</x:v>
      </x:c>
      <x:c r="B35" s="108" t="str">
        <x:v>Value</x:v>
      </x:c>
      <x:c r="C35" s="108" t="str">
        <x:v>Basis</x:v>
      </x:c>
      <x:c r="D35" s="108" t="str">
        <x:v>As of</x:v>
      </x:c>
      <x:c r="E35" s="108" t="str">
        <x:v>Source</x:v>
      </x:c>
      <x:c r="F35" s="3"/>
    </x:row>
    <x:row r="36">
      <x:c r="A36" s="101" t="str">
        <x:v>LTM DE before realizations per share</x:v>
      </x:c>
      <x:c r="B36" s="150" t="n">
        <x:v>2.39</x:v>
      </x:c>
      <x:c r="C36" s="126" t="str">
        <x:v>Reported</x:v>
      </x:c>
      <x:c r="D36" s="151" t="n">
        <x:v>46203</x:v>
      </x:c>
      <x:c r="E36" s="135" t="str">
        <x:v>SUP</x:v>
      </x:c>
      <x:c r="F36" s="3"/>
    </x:row>
    <x:row r="37">
      <x:c r="A37" s="102" t="str">
        <x:v>LTM total DE per share</x:v>
      </x:c>
      <x:c r="B37" s="117" t="n">
        <x:v>2.61</x:v>
      </x:c>
      <x:c r="C37" s="127" t="str">
        <x:v>Reported</x:v>
      </x:c>
      <x:c r="D37" s="152" t="n">
        <x:v>46203</x:v>
      </x:c>
      <x:c r="E37" s="136" t="str">
        <x:v>SUP</x:v>
      </x:c>
      <x:c r="F37" s="3"/>
    </x:row>
    <x:row r="38">
      <x:c r="A38" s="102" t="str">
        <x:v>NYSE BN closing share price</x:v>
      </x:c>
      <x:c r="B38" s="117" t="n">
        <x:v>43.85</x:v>
      </x:c>
      <x:c r="C38" s="127" t="str">
        <x:v>Market close</x:v>
      </x:c>
      <x:c r="D38" s="152" t="n">
        <x:v>46248</x:v>
      </x:c>
      <x:c r="E38" s="136" t="str">
        <x:v>PX</x:v>
      </x:c>
      <x:c r="F38" s="3"/>
    </x:row>
    <x:row r="39">
      <x:c r="A39" s="102" t="str"/>
      <x:c r="B39" s="127"/>
      <x:c r="C39" s="127" t="str"/>
      <x:c r="D39" s="152"/>
      <x:c r="E39" s="136" t="str"/>
      <x:c r="F39" s="3"/>
    </x:row>
    <x:row r="40">
      <x:c r="A40" s="138" t="str">
        <x:v>Price / LTM DE before realizations</x:v>
      </x:c>
      <x:c r="B40" s="153" t="n">
        <x:f>B38/B36</x:f>
        <x:v>18.347280334728033</x:v>
      </x:c>
      <x:c r="C40" s="154" t="str">
        <x:v>Derived market snapshot</x:v>
      </x:c>
      <x:c r="D40" s="155" t="n">
        <x:v>46248</x:v>
      </x:c>
      <x:c r="E40" s="156" t="str">
        <x:v>Derived</x:v>
      </x:c>
      <x:c r="F40" s="3"/>
    </x:row>
    <x:row r="41">
      <x:c r="A41" s="139" t="str">
        <x:v>Price / LTM total DE</x:v>
      </x:c>
      <x:c r="B41" s="157" t="n">
        <x:f>B38/B37</x:f>
        <x:v>16.800766283524904</x:v>
      </x:c>
      <x:c r="C41" s="158" t="str">
        <x:v>Derived market snapshot</x:v>
      </x:c>
      <x:c r="D41" s="159" t="n">
        <x:v>46248</x:v>
      </x:c>
      <x:c r="E41" s="160" t="str">
        <x:v>Derived</x:v>
      </x:c>
      <x:c r="F41" s="3"/>
    </x:row>
    <x:row r="42" ht="30" customHeight="1">
      <x:c r="A42" s="140" t="str">
        <x:v>Intrinsic value</x:v>
      </x:c>
      <x:c r="B42" s="161" t="str">
        <x:v>Not estimated</x:v>
      </x:c>
      <x:c r="C42" s="162" t="str">
        <x:v>Forward cash flow, reinvestment, growth and risk inputs not supplied</x:v>
      </x:c>
      <x:c r="D42" s="163"/>
      <x:c r="E42" s="164" t="str">
        <x:v>Boundary</x:v>
      </x:c>
      <x:c r="F42" s="3"/>
    </x:row>
    <x:row r="43">
      <x:c r="A43" s="118"/>
      <x:c r="B43" s="3"/>
      <x:c r="C43" s="3"/>
      <x:c r="D43" s="3"/>
      <x:c r="E43" s="3"/>
      <x:c r="F43" s="3"/>
    </x:row>
    <x:row r="44" ht="28" customHeight="1">
      <x:c r="A44" s="141" t="str">
        <x:v>The price and multiples are dated market-pricing observations, not a target, rating, current quote or estimate of intrinsic value.</x:v>
      </x:c>
      <x:c r="B44" s="76" t="str">
        <x:v>The price and multiples are dated market-pricing observations, not a target, rating, current quote or estimate of intrinsic value.</x:v>
      </x:c>
      <x:c r="C44" s="76" t="str">
        <x:v>The price and multiples are dated market-pricing observations, not a target, rating, current quote or estimate of intrinsic value.</x:v>
      </x:c>
      <x:c r="D44" s="76" t="str">
        <x:v>The price and multiples are dated market-pricing observations, not a target, rating, current quote or estimate of intrinsic value.</x:v>
      </x:c>
      <x:c r="E44" s="76" t="str">
        <x:v>The price and multiples are dated market-pricing observations, not a target, rating, current quote or estimate of intrinsic value.</x:v>
      </x:c>
      <x:c r="F44" s="76" t="str">
        <x:v>The price and multiples are dated market-pricing observations, not a target, rating, current quote or estimate of intrinsic value.</x:v>
      </x:c>
    </x:row>
  </x:sheetData>
  <x:mergeCells>
    <x:mergeCell ref="A1:F1"/>
    <x:mergeCell ref="A2:F2"/>
    <x:mergeCell ref="A4:F4"/>
    <x:mergeCell ref="A33:F33"/>
    <x:mergeCell ref="A44:F44"/>
  </x:mergeCells>
  <x:pageMargins left="0.7" right="0.7" top="0.75" bottom="0.75" header="0.3" footer="0.3"/>
  <x:drawing xmlns:r="http://schemas.openxmlformats.org/officeDocument/2006/relationships" r:id="Rea6e0a9f3c874dd9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30" hidden="0" customWidth="1"/>
    <x:col min="3" max="3" width="18" hidden="0" customWidth="1"/>
    <x:col min="4" max="4" width="19" hidden="0" customWidth="1"/>
    <x:col min="5" max="5" width="34" hidden="0" customWidth="1"/>
    <x:col min="6" max="6" width="12" hidden="0" customWidth="1"/>
    <x:col min="7" max="7" width="44" hidden="0" customWidth="1"/>
  </x:cols>
  <x:sheetData>
    <x:row r="1" ht="28" customHeight="1">
      <x:c r="A1" s="4" t="str">
        <x:v>Sources &amp; Checks</x:v>
      </x:c>
      <x:c r="B1" s="4" t="str">
        <x:v>Sources &amp; Checks</x:v>
      </x:c>
      <x:c r="C1" s="4" t="str">
        <x:v>Sources &amp; Checks</x:v>
      </x:c>
      <x:c r="D1" s="4" t="str">
        <x:v>Sources &amp; Checks</x:v>
      </x:c>
      <x:c r="E1" s="4" t="str">
        <x:v>Sources &amp; Checks</x:v>
      </x:c>
      <x:c r="F1" s="4" t="str">
        <x:v>Sources &amp; Checks</x:v>
      </x:c>
      <x:c r="G1" s="4" t="str">
        <x:v>Sources &amp; Checks</x:v>
      </x:c>
    </x:row>
    <x:row r="2" ht="20" customHeight="1">
      <x:c r="A2" s="5" t="str">
        <x:v>Public-information register and focused reconciliation checks</x:v>
      </x:c>
      <x:c r="B2" s="5" t="str">
        <x:v>Public-information register and focused reconciliation checks</x:v>
      </x:c>
      <x:c r="C2" s="5" t="str">
        <x:v>Public-information register and focused reconciliation checks</x:v>
      </x:c>
      <x:c r="D2" s="5" t="str">
        <x:v>Public-information register and focused reconciliation checks</x:v>
      </x:c>
      <x:c r="E2" s="5" t="str">
        <x:v>Public-information register and focused reconciliation checks</x:v>
      </x:c>
      <x:c r="F2" s="5" t="str">
        <x:v>Public-information register and focused reconciliation checks</x:v>
      </x:c>
      <x:c r="G2" s="5" t="str">
        <x:v>Public-information register and focused reconciliation checks</x:v>
      </x:c>
    </x:row>
    <x:row r="3">
      <x:c r="A3" s="6"/>
      <x:c r="B3" s="6"/>
      <x:c r="C3" s="6"/>
      <x:c r="D3" s="6"/>
      <x:c r="E3" s="6"/>
      <x:c r="F3" s="6"/>
      <x:c r="G3" s="6"/>
    </x:row>
    <x:row r="4" ht="25" customHeight="1">
      <x:c r="A4" s="19" t="str">
        <x:v>Source register</x:v>
      </x:c>
      <x:c r="B4" s="19" t="str">
        <x:v>Source register</x:v>
      </x:c>
      <x:c r="C4" s="19" t="str">
        <x:v>Source register</x:v>
      </x:c>
      <x:c r="D4" s="19" t="str">
        <x:v>Source register</x:v>
      </x:c>
      <x:c r="E4" s="19" t="str">
        <x:v>Source register</x:v>
      </x:c>
      <x:c r="F4" s="19" t="str">
        <x:v>Source register</x:v>
      </x:c>
      <x:c r="G4" s="19" t="str">
        <x:v>Source register</x:v>
      </x:c>
    </x:row>
    <x:row r="5">
      <x:c r="A5" s="3"/>
      <x:c r="B5" s="3"/>
      <x:c r="C5" s="3"/>
      <x:c r="D5" s="3"/>
      <x:c r="E5" s="3"/>
      <x:c r="F5" s="3"/>
      <x:c r="G5" s="3"/>
    </x:row>
    <x:row r="6">
      <x:c r="A6" s="100" t="str">
        <x:v>ID</x:v>
      </x:c>
      <x:c r="B6" s="23" t="str">
        <x:v>Document</x:v>
      </x:c>
      <x:c r="C6" s="100" t="str">
        <x:v>Date / access</x:v>
      </x:c>
      <x:c r="D6" s="100" t="str">
        <x:v>Category</x:v>
      </x:c>
      <x:c r="E6" s="100" t="str">
        <x:v>Supports</x:v>
      </x:c>
      <x:c r="F6" s="100" t="str">
        <x:v>Use</x:v>
      </x:c>
      <x:c r="G6" s="100" t="str">
        <x:v>URL</x:v>
      </x:c>
    </x:row>
    <x:row r="7" ht="42" customHeight="1">
      <x:c r="A7" s="165" t="str">
        <x:v>PR</x:v>
      </x:c>
      <x:c r="B7" s="37" t="str">
        <x:v>Brookfield Corporation Q2 2026 press release</x:v>
      </x:c>
      <x:c r="C7" s="105" t="str">
        <x:v>13 Aug 2026</x:v>
      </x:c>
      <x:c r="D7" s="105" t="str">
        <x:v>Primary issuer</x:v>
      </x:c>
      <x:c r="E7" s="105" t="str">
        <x:v>Headline results and operating commentary</x:v>
      </x:c>
      <x:c r="F7" s="105" t="str">
        <x:v>Primary</x:v>
      </x:c>
      <x:c r="G7" s="168" t="str">
        <x:v>https://bn.brookfield.com/sites/brookfield-bn-v2/files/Brookfield-BN-IR-V2/2026/Q2/2026-Q2-BN-Press-Release.pdf</x:v>
      </x:c>
    </x:row>
    <x:row r="8" ht="42" customHeight="1">
      <x:c r="A8" s="166" t="str">
        <x:v>SUP</x:v>
      </x:c>
      <x:c r="B8" s="40" t="str">
        <x:v>Q2 2026 supplemental information</x:v>
      </x:c>
      <x:c r="C8" s="103" t="str">
        <x:v>13 Aug 2026</x:v>
      </x:c>
      <x:c r="D8" s="103" t="str">
        <x:v>Primary issuer</x:v>
      </x:c>
      <x:c r="E8" s="103" t="str">
        <x:v>Segments, capital, carry and balance-sheet data</x:v>
      </x:c>
      <x:c r="F8" s="103" t="str">
        <x:v>Primary</x:v>
      </x:c>
      <x:c r="G8" s="169" t="str">
        <x:v>https://bn.brookfield.com/sites/brookfield-bn-v2/files/Brookfield-BN-IR-V2/2026/Q2/2026-Q2-BN-Supplemental.pdf</x:v>
      </x:c>
    </x:row>
    <x:row r="9" ht="42" customHeight="1">
      <x:c r="A9" s="166" t="str">
        <x:v>LTS</x:v>
      </x:c>
      <x:c r="B9" s="40" t="str">
        <x:v>Q2 2026 letter to shareholders</x:v>
      </x:c>
      <x:c r="C9" s="103" t="str">
        <x:v>13 Aug 2026</x:v>
      </x:c>
      <x:c r="D9" s="103" t="str">
        <x:v>Primary issuer</x:v>
      </x:c>
      <x:c r="E9" s="103" t="str">
        <x:v>Strategic discussion</x:v>
      </x:c>
      <x:c r="F9" s="103" t="str">
        <x:v>Context</x:v>
      </x:c>
      <x:c r="G9" s="169" t="str">
        <x:v>https://bn.brookfield.com/sites/brookfield-bn-v2/files/Brookfield-BN-IR-V2/2026/Q2/Q2-26-Brookfield-Letter-to-Shareholders.pdf</x:v>
      </x:c>
    </x:row>
    <x:row r="10" ht="42" customHeight="1">
      <x:c r="A10" s="166" t="str">
        <x:v>6K</x:v>
      </x:c>
      <x:c r="B10" s="40" t="str">
        <x:v>Brookfield Corporation Form 6-K filing index</x:v>
      </x:c>
      <x:c r="C10" s="103" t="str">
        <x:v>Filed 13 Aug 2026</x:v>
      </x:c>
      <x:c r="D10" s="103" t="str">
        <x:v>Regulatory filing</x:v>
      </x:c>
      <x:c r="E10" s="103" t="str">
        <x:v>Filing identity</x:v>
      </x:c>
      <x:c r="F10" s="103" t="str">
        <x:v>Primary</x:v>
      </x:c>
      <x:c r="G10" s="169" t="str">
        <x:v>https://www.sec.gov/Archives/edgar/data/1001085/000117184326005474/0001171843-26-005474-index.htm</x:v>
      </x:c>
    </x:row>
    <x:row r="11" ht="42" customHeight="1">
      <x:c r="A11" s="166" t="str">
        <x:v>WEB</x:v>
      </x:c>
      <x:c r="B11" s="40" t="str">
        <x:v>Q2 2026 conference-call webcast page</x:v>
      </x:c>
      <x:c r="C11" s="103" t="str">
        <x:v>13 Aug 2026</x:v>
      </x:c>
      <x:c r="D11" s="103" t="str">
        <x:v>Primary issuer</x:v>
      </x:c>
      <x:c r="E11" s="103" t="str">
        <x:v>Webcast date; no written transcript claimed</x:v>
      </x:c>
      <x:c r="F11" s="103" t="str">
        <x:v>Context</x:v>
      </x:c>
      <x:c r="G11" s="169" t="str">
        <x:v>https://bn.brookfield.com/events/bn-q2-2026-conference-call-webcast</x:v>
      </x:c>
    </x:row>
    <x:row r="12" ht="42" customHeight="1">
      <x:c r="A12" s="166" t="str">
        <x:v>Q1</x:v>
      </x:c>
      <x:c r="B12" s="40" t="str">
        <x:v>Q1 2026 press release</x:v>
      </x:c>
      <x:c r="C12" s="103" t="str">
        <x:v>Q1 2026</x:v>
      </x:c>
      <x:c r="D12" s="103" t="str">
        <x:v>Primary issuer</x:v>
      </x:c>
      <x:c r="E12" s="103" t="str">
        <x:v>Prior-quarter framework</x:v>
      </x:c>
      <x:c r="F12" s="103" t="str">
        <x:v>Context</x:v>
      </x:c>
      <x:c r="G12" s="169" t="str">
        <x:v>https://bn.brookfield.com/sites/brookfield-bn-v2/files/Brookfield-BN-IR-V2/2026/Q1/2026-Q1-BN-Press-Release-vF.pdf</x:v>
      </x:c>
    </x:row>
    <x:row r="13" ht="42" customHeight="1">
      <x:c r="A13" s="166" t="str">
        <x:v>TIP</x:v>
      </x:c>
      <x:c r="B13" s="40" t="str">
        <x:v>TipRanks BN earnings page</x:v>
      </x:c>
      <x:c r="C13" s="103" t="str">
        <x:v>Accessed 15 Aug 2026</x:v>
      </x:c>
      <x:c r="D13" s="103" t="str">
        <x:v>Third-party reference</x:v>
      </x:c>
      <x:c r="E13" s="103" t="str">
        <x:v>$0.63 forecast and $0.61 reported vendor EPS</x:v>
      </x:c>
      <x:c r="F13" s="103" t="str">
        <x:v>Cross-check</x:v>
      </x:c>
      <x:c r="G13" s="169" t="str">
        <x:v>https://www.tipranks.com/stocks/bn/earnings</x:v>
      </x:c>
    </x:row>
    <x:row r="14" ht="42" customHeight="1">
      <x:c r="A14" s="166" t="str">
        <x:v>BAR</x:v>
      </x:c>
      <x:c r="B14" s="40" t="str">
        <x:v>Barchart BN earnings-estimates page</x:v>
      </x:c>
      <x:c r="C14" s="103" t="str">
        <x:v>Accessed 15 Aug 2026</x:v>
      </x:c>
      <x:c r="D14" s="103" t="str">
        <x:v>Third-party reference</x:v>
      </x:c>
      <x:c r="E14" s="103" t="str">
        <x:v>$0.64 estimate and $0.66 reported adjusted EPS</x:v>
      </x:c>
      <x:c r="F14" s="103" t="str">
        <x:v>Cross-check</x:v>
      </x:c>
      <x:c r="G14" s="169" t="str">
        <x:v>https://www.barchart.com/stocks/quotes/BN/earnings-estimates</x:v>
      </x:c>
    </x:row>
    <x:row r="15" ht="42" customHeight="1">
      <x:c r="A15" s="166" t="str">
        <x:v>PX</x:v>
      </x:c>
      <x:c r="B15" s="40" t="str">
        <x:v>Brookfield share-information page</x:v>
      </x:c>
      <x:c r="C15" s="103" t="str">
        <x:v>14 Aug 2026 close</x:v>
      </x:c>
      <x:c r="D15" s="103" t="str">
        <x:v>Primary issuer</x:v>
      </x:c>
      <x:c r="E15" s="103" t="str">
        <x:v>NYSE closing price of $43.85</x:v>
      </x:c>
      <x:c r="F15" s="103" t="str">
        <x:v>Snapshot</x:v>
      </x:c>
      <x:c r="G15" s="169" t="str">
        <x:v>https://bn.brookfield.com/share-information/quote-chart</x:v>
      </x:c>
    </x:row>
    <x:row r="16">
      <x:c r="A16" s="118"/>
      <x:c r="B16" s="3"/>
      <x:c r="C16" s="118"/>
      <x:c r="D16" s="118"/>
      <x:c r="E16" s="118"/>
      <x:c r="F16" s="118"/>
      <x:c r="G16" s="118"/>
    </x:row>
    <x:row r="17">
      <x:c r="A17" s="118"/>
      <x:c r="B17" s="3"/>
      <x:c r="C17" s="118"/>
      <x:c r="D17" s="118"/>
      <x:c r="E17" s="118"/>
      <x:c r="F17" s="118"/>
      <x:c r="G17" s="118"/>
    </x:row>
    <x:row r="18" ht="25" customHeight="1">
      <x:c r="A18" s="119" t="str">
        <x:v>Focused checks</x:v>
      </x:c>
      <x:c r="B18" s="19" t="str">
        <x:v>Focused checks</x:v>
      </x:c>
      <x:c r="C18" s="119" t="str">
        <x:v>Focused checks</x:v>
      </x:c>
      <x:c r="D18" s="119" t="str">
        <x:v>Focused checks</x:v>
      </x:c>
      <x:c r="E18" s="119" t="str">
        <x:v>Focused checks</x:v>
      </x:c>
      <x:c r="F18" s="119" t="str">
        <x:v>Focused checks</x:v>
      </x:c>
      <x:c r="G18" s="119" t="str">
        <x:v>Focused checks</x:v>
      </x:c>
    </x:row>
    <x:row r="19">
      <x:c r="A19" s="118"/>
      <x:c r="B19" s="3"/>
      <x:c r="C19" s="118"/>
      <x:c r="D19" s="118"/>
      <x:c r="E19" s="118"/>
      <x:c r="F19" s="118"/>
      <x:c r="G19" s="118"/>
    </x:row>
    <x:row r="20">
      <x:c r="A20" s="167" t="str">
        <x:v>Overall model status</x:v>
      </x:c>
      <x:c r="B20" s="98" t="str">
        <x:f>IF(AND(F23="OK",F24="OK",F25="OK",F26="OK",F27="OK"),"OK","FAIL")</x:f>
        <x:v>OK</x:v>
      </x:c>
      <x:c r="C20" s="118"/>
      <x:c r="D20" s="118"/>
      <x:c r="E20" s="118"/>
      <x:c r="F20" s="118"/>
      <x:c r="G20" s="118"/>
    </x:row>
    <x:row r="21">
      <x:c r="A21" s="118"/>
      <x:c r="B21" s="3"/>
      <x:c r="C21" s="118"/>
      <x:c r="D21" s="118"/>
      <x:c r="E21" s="118"/>
      <x:c r="F21" s="118"/>
      <x:c r="G21" s="118"/>
    </x:row>
    <x:row r="22">
      <x:c r="A22" s="100" t="str">
        <x:v>Check</x:v>
      </x:c>
      <x:c r="B22" s="108" t="str">
        <x:v>Actual</x:v>
      </x:c>
      <x:c r="C22" s="108" t="str">
        <x:v>Expected</x:v>
      </x:c>
      <x:c r="D22" s="108" t="str">
        <x:v>Difference</x:v>
      </x:c>
      <x:c r="E22" s="108" t="str">
        <x:v>Tolerance</x:v>
      </x:c>
      <x:c r="F22" s="108" t="str">
        <x:v>Status</x:v>
      </x:c>
      <x:c r="G22" s="100" t="str">
        <x:v>Note</x:v>
      </x:c>
    </x:row>
    <x:row r="23">
      <x:c r="A23" s="101" t="str">
        <x:v>Segment DE bridge</x:v>
      </x:c>
      <x:c r="B23" s="109" t="n">
        <x:f>'Segments'!C11</x:f>
        <x:v>1427</x:v>
      </x:c>
      <x:c r="C23" s="109" t="n">
        <x:f>'Quarterly Results'!D10</x:f>
        <x:v>1427</x:v>
      </x:c>
      <x:c r="D23" s="109" t="n">
        <x:f>B23-C23</x:f>
        <x:v>0</x:v>
      </x:c>
      <x:c r="E23" s="109" t="n">
        <x:v>0</x:v>
      </x:c>
      <x:c r="F23" s="126" t="str">
        <x:f>IF(ABS(D23)&lt;=E23,"OK","FAIL")</x:f>
        <x:v>OK</x:v>
      </x:c>
      <x:c r="G23" s="101" t="str">
        <x:v>Four published segment components reconcile to Q2 DE before realizations</x:v>
      </x:c>
    </x:row>
    <x:row r="24">
      <x:c r="A24" s="102" t="str">
        <x:v>Accumulated carry bridge</x:v>
      </x:c>
      <x:c r="B24" s="111" t="n">
        <x:f>'Asset Mgmt &amp; Wealth'!B31</x:f>
        <x:v>8576</x:v>
      </x:c>
      <x:c r="C24" s="111" t="n">
        <x:f>'Asset Mgmt &amp; Wealth'!B32</x:f>
        <x:v>8576</x:v>
      </x:c>
      <x:c r="D24" s="111" t="n">
        <x:f>B24-C24</x:f>
        <x:v>0</x:v>
      </x:c>
      <x:c r="E24" s="111" t="n">
        <x:v>0</x:v>
      </x:c>
      <x:c r="F24" s="127" t="str">
        <x:f>IF(ABS(D24)&lt;=E24,"OK","FAIL")</x:f>
        <x:v>OK</x:v>
      </x:c>
      <x:c r="G24" s="102" t="str">
        <x:v>Opening plus generated/FX plus realized equals published ending carry</x:v>
      </x:c>
    </x:row>
    <x:row r="25">
      <x:c r="A25" s="102" t="str">
        <x:v>Deployable-capital bridge</x:v>
      </x:c>
      <x:c r="B25" s="111" t="n">
        <x:f>'Capital &amp; Liquidity'!B21</x:f>
        <x:v>209748</x:v>
      </x:c>
      <x:c r="C25" s="111" t="n">
        <x:f>'Capital &amp; Liquidity'!B22</x:f>
        <x:v>209748</x:v>
      </x:c>
      <x:c r="D25" s="111" t="n">
        <x:f>B25-C25</x:f>
        <x:v>0</x:v>
      </x:c>
      <x:c r="E25" s="111" t="n">
        <x:v>0</x:v>
      </x:c>
      <x:c r="F25" s="127" t="str">
        <x:f>IF(ABS(D25)&lt;=E25,"OK","FAIL")</x:f>
        <x:v>OK</x:v>
      </x:c>
      <x:c r="G25" s="102" t="str">
        <x:v>Cash/financial assets plus facilities plus uncalled commitments equals total</x:v>
      </x:c>
    </x:row>
    <x:row r="26">
      <x:c r="A26" s="102" t="str">
        <x:v>Capital-allocation bridge</x:v>
      </x:c>
      <x:c r="B26" s="111" t="n">
        <x:f>'Capital &amp; Liquidity'!B34</x:f>
        <x:v>6866</x:v>
      </x:c>
      <x:c r="C26" s="111" t="n">
        <x:f>'Capital &amp; Liquidity'!B35</x:f>
        <x:v>6866</x:v>
      </x:c>
      <x:c r="D26" s="111" t="n">
        <x:f>B26-C26</x:f>
        <x:v>0</x:v>
      </x:c>
      <x:c r="E26" s="111" t="n">
        <x:v>0</x:v>
      </x:c>
      <x:c r="F26" s="127" t="str">
        <x:f>IF(ABS(D26)&lt;=E26,"OK","FAIL")</x:f>
        <x:v>OK</x:v>
      </x:c>
      <x:c r="G26" s="102" t="str">
        <x:v>Five allocation components equal the published LTM total</x:v>
      </x:c>
    </x:row>
    <x:row r="27">
      <x:c r="A27" s="102" t="str">
        <x:v>Source-register count</x:v>
      </x:c>
      <x:c r="B27" s="173" t="n">
        <x:f>COUNTA(A7:A15)</x:f>
        <x:v>9</x:v>
      </x:c>
      <x:c r="C27" s="173" t="n">
        <x:f>9</x:f>
        <x:v>9</x:v>
      </x:c>
      <x:c r="D27" s="173" t="n">
        <x:f>B27-C27</x:f>
        <x:v>0</x:v>
      </x:c>
      <x:c r="E27" s="173" t="n">
        <x:v>0</x:v>
      </x:c>
      <x:c r="F27" s="127" t="str">
        <x:f>IF(ABS(D27)&lt;=E27,"OK","FAIL")</x:f>
        <x:v>OK</x:v>
      </x:c>
      <x:c r="G27" s="102" t="str">
        <x:v>Nine source groups from the published analysis are registered</x:v>
      </x:c>
    </x:row>
    <x:row r="28">
      <x:c r="A28" s="118"/>
      <x:c r="B28" s="3"/>
      <x:c r="C28" s="118"/>
      <x:c r="D28" s="118"/>
      <x:c r="E28" s="118"/>
      <x:c r="F28" s="118"/>
      <x:c r="G28" s="118"/>
    </x:row>
    <x:row r="29" ht="28" customHeight="1">
      <x:c r="A29" s="141" t="str">
        <x:v>Finalization also requires an external formula-error scan, rendered visual review of every sheet, and successful re-import of the exported .xlsx package.</x:v>
      </x:c>
      <x:c r="B29" s="76" t="str">
        <x:v>Finalization also requires an external formula-error scan, rendered visual review of every sheet, and successful re-import of the exported .xlsx package.</x:v>
      </x:c>
      <x:c r="C29" s="141" t="str">
        <x:v>Finalization also requires an external formula-error scan, rendered visual review of every sheet, and successful re-import of the exported .xlsx package.</x:v>
      </x:c>
      <x:c r="D29" s="141" t="str">
        <x:v>Finalization also requires an external formula-error scan, rendered visual review of every sheet, and successful re-import of the exported .xlsx package.</x:v>
      </x:c>
      <x:c r="E29" s="141" t="str">
        <x:v>Finalization also requires an external formula-error scan, rendered visual review of every sheet, and successful re-import of the exported .xlsx package.</x:v>
      </x:c>
      <x:c r="F29" s="141" t="str">
        <x:v>Finalization also requires an external formula-error scan, rendered visual review of every sheet, and successful re-import of the exported .xlsx package.</x:v>
      </x:c>
      <x:c r="G29" s="141" t="str">
        <x:v>Finalization also requires an external formula-error scan, rendered visual review of every sheet, and successful re-import of the exported .xlsx package.</x:v>
      </x:c>
    </x:row>
    <x:row r="30">
      <x:c r="A30" s="3"/>
      <x:c r="B30" s="3"/>
      <x:c r="C30" s="3"/>
      <x:c r="D30" s="3"/>
      <x:c r="E30" s="3"/>
      <x:c r="F30" s="3"/>
      <x:c r="G30" s="3"/>
    </x:row>
    <x:row r="31">
      <x:c r="A31" s="3"/>
      <x:c r="B31" s="3"/>
      <x:c r="C31" s="3"/>
      <x:c r="D31" s="3"/>
      <x:c r="E31" s="3"/>
      <x:c r="F31" s="3"/>
      <x:c r="G31" s="3"/>
    </x:row>
  </x:sheetData>
  <x:mergeCells>
    <x:mergeCell ref="A1:G1"/>
    <x:mergeCell ref="A2:G2"/>
    <x:mergeCell ref="A4:G4"/>
    <x:mergeCell ref="A18:G18"/>
    <x:mergeCell ref="A29:G29"/>
  </x:mergeCells>
  <x:conditionalFormatting sqref="F23:F27">
    <x:cfRule type="containsText" dxfId="0" priority="1" operator="containsText" text="OK"/>
    <x:cfRule type="containsText" dxfId="1" priority="2" operator="containsText" text="FAIL"/>
  </x:conditionalFormatting>
  <x:pageMargins left="0.7" right="0.7" top="0.75" bottom="0.75" header="0.3" footer="0.3"/>
</x: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Brookfield Corporation Q2 2026 Research Companion</dc:title>
  <dc:subject>Independent financial research</dc:subject>
  <dc:creator>Vinay Choudhry</dc:creator>
  <cp:keywords>Brookfield Corporation; Q2 2026; Vinay Choudhry</cp:keywords>
  <dc:description>Independent financial research workbook authored and owned by Vinay Choudhry.</dc:description>
  <cp:lastModifiedBy>Vinay Choudhry</cp:lastModifiedBy>
  <cp:revision>4</cp:revision>
  <dc:rights>Copyright 2026 Vinay Choudhry. All rights reserved.</dc:rights>
  <dcterms:created xsi:type="dcterms:W3CDTF">2026-08-15T00:00:00Z</dcterms:created>
  <dcterms:modified xsi:type="dcterms:W3CDTF">2026-08-15T00:00:00Z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wner">
    <vt:lpwstr>Vinay Choudhry</vt:lpwstr>
  </property>
  <property fmtid="{D5CDD505-2E9C-101B-9397-08002B2CF9AE}" pid="3" name="Rights Holder">
    <vt:lpwstr>Vinay Choudhry</vt:lpwstr>
  </property>
</Properties>
</file>